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75" activeTab="1"/>
  </bookViews>
  <sheets>
    <sheet name="Sampling" sheetId="1" r:id="rId1"/>
    <sheet name="Kuesioner" sheetId="2" r:id="rId2"/>
    <sheet name="U1" sheetId="3" r:id="rId3"/>
    <sheet name="U2" sheetId="4" r:id="rId4"/>
    <sheet name="U3" sheetId="5" r:id="rId5"/>
    <sheet name="U4" sheetId="6" r:id="rId6"/>
    <sheet name="U5" sheetId="7" r:id="rId7"/>
    <sheet name="U6" sheetId="8" r:id="rId8"/>
    <sheet name="U7" sheetId="9" r:id="rId9"/>
    <sheet name="U8" sheetId="10" r:id="rId10"/>
    <sheet name="U9" sheetId="11" r:id="rId11"/>
    <sheet name="TABULASI SKM" sheetId="12" r:id="rId12"/>
    <sheet name="Lembar13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<sst xmlns="http://schemas.openxmlformats.org/spreadsheetml/2006/main" count="281" uniqueCount="172">
  <si>
    <t>Sampel Minimal</t>
  </si>
  <si>
    <t>=</t>
  </si>
  <si>
    <t>Populasi</t>
  </si>
  <si>
    <t>Jumlah Sampel Sesungguhnya</t>
  </si>
  <si>
    <t>Jenis Kelamin</t>
  </si>
  <si>
    <t>Jumlah</t>
  </si>
  <si>
    <t>Laki-Laki</t>
  </si>
  <si>
    <t>Perempuan</t>
  </si>
  <si>
    <t>Pendidikan</t>
  </si>
  <si>
    <t>SD ke Bawah</t>
  </si>
  <si>
    <t>SLTP/SMP</t>
  </si>
  <si>
    <t>SLTA/SMA</t>
  </si>
  <si>
    <t>D/III</t>
  </si>
  <si>
    <t>S1</t>
  </si>
  <si>
    <t>S2</t>
  </si>
  <si>
    <t>Pekerjaan</t>
  </si>
  <si>
    <t>PNS</t>
  </si>
  <si>
    <t>TNI</t>
  </si>
  <si>
    <t>Swasta</t>
  </si>
  <si>
    <t>Wirausaha</t>
  </si>
  <si>
    <t>Lainnya</t>
  </si>
  <si>
    <t>Jenis Layanan</t>
  </si>
  <si>
    <t>Layanan A</t>
  </si>
  <si>
    <t>Layanan B</t>
  </si>
  <si>
    <t>PENGOLAHAN DATA HASIL SURVEY KEPUASAN MASYARAKAT PER RESPONDEN</t>
  </si>
  <si>
    <t>DAN PER UNSUR PELAYANAN</t>
  </si>
  <si>
    <t xml:space="preserve">UNIT PELAYANAN         </t>
  </si>
  <si>
    <t>:</t>
  </si>
  <si>
    <t>DINAS SOSIAL KABUPATEN BIAK NUMFOR</t>
  </si>
  <si>
    <t xml:space="preserve">JENIS LAYANAN         </t>
  </si>
  <si>
    <t>LAYANAN SKTM BPJS KIS (PBI DAERAH)</t>
  </si>
  <si>
    <t>NO. RES</t>
  </si>
  <si>
    <t>NILAI UNSUR PELAYANAN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</si>
  <si>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</si>
  <si>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</si>
  <si>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</si>
  <si>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</si>
  <si>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</si>
  <si>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</si>
  <si>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</si>
  <si>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</si>
  <si>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</si>
  <si>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r>
      <rPr>
        <sz val="10"/>
        <color theme="1"/>
        <rFont val="Noto Sans Symbols"/>
        <charset val="134"/>
      </rPr>
      <t>S</t>
    </r>
    <r>
      <rPr>
        <sz val="10"/>
        <color theme="1"/>
        <rFont val="Arial"/>
        <charset val="134"/>
      </rPr>
      <t>Nilai</t>
    </r>
  </si>
  <si>
    <t xml:space="preserve">/Unsur </t>
  </si>
  <si>
    <t>NRR /</t>
  </si>
  <si>
    <t>pertanyaan</t>
  </si>
  <si>
    <t xml:space="preserve">NRR </t>
  </si>
  <si>
    <t>tertbg/</t>
  </si>
  <si>
    <t>Kategori Per Unsur</t>
  </si>
  <si>
    <t>*)</t>
  </si>
  <si>
    <t>**)</t>
  </si>
  <si>
    <t xml:space="preserve"> </t>
  </si>
  <si>
    <t>IKM Dinas Sosial</t>
  </si>
  <si>
    <t xml:space="preserve">Bobot nilai </t>
  </si>
  <si>
    <t>1/9</t>
  </si>
  <si>
    <t>Keterangan  :</t>
  </si>
  <si>
    <t>No.</t>
  </si>
  <si>
    <t>Unsur Pelayanan</t>
  </si>
  <si>
    <t>Rata-rata</t>
  </si>
  <si>
    <t>Rata-Rata</t>
  </si>
  <si>
    <t xml:space="preserve">- U1 s.d. U14  </t>
  </si>
  <si>
    <t>=  Unsur-Unsur pelayanan</t>
  </si>
  <si>
    <t>Kesesuaian Persyaratan</t>
  </si>
  <si>
    <t xml:space="preserve">- NRR             </t>
  </si>
  <si>
    <t>=  Nilai rata-rata</t>
  </si>
  <si>
    <t>Prosedur Pelayanan</t>
  </si>
  <si>
    <t xml:space="preserve">- IKM              </t>
  </si>
  <si>
    <t>=  Indeks Kepuasan Masyarakat</t>
  </si>
  <si>
    <t>Kecepatan Pelayanan</t>
  </si>
  <si>
    <t>- *)</t>
  </si>
  <si>
    <t>=  Jumlah NRR IKM tertimbang</t>
  </si>
  <si>
    <t>Kesesuaian/ Kewajaran Biaya</t>
  </si>
  <si>
    <t>-**)</t>
  </si>
  <si>
    <t>=  Jumlah NRR Tertimbang x 25</t>
  </si>
  <si>
    <t>Kesesuaian Pelayanan</t>
  </si>
  <si>
    <t xml:space="preserve">NRR Per Unsur </t>
  </si>
  <si>
    <t xml:space="preserve">=  Jumlah nilai per unsur dibagi </t>
  </si>
  <si>
    <t>Kompetensi Petugas</t>
  </si>
  <si>
    <t xml:space="preserve">    Jumlah kuesioner yang terisi</t>
  </si>
  <si>
    <t>Perilaku Petugas Pelayanan</t>
  </si>
  <si>
    <t xml:space="preserve">NRR tertimbang  </t>
  </si>
  <si>
    <t>=  NRR per unsur x 0,111</t>
  </si>
  <si>
    <t>Penanganan Pengaduan</t>
  </si>
  <si>
    <t>Kualitas Sarana dan Prasarana</t>
  </si>
  <si>
    <t>IKM UNIT PELAYANAN :</t>
  </si>
  <si>
    <t>Mutu Pelayanan :</t>
  </si>
  <si>
    <r>
      <rPr>
        <b/>
        <sz val="10"/>
        <color theme="1"/>
        <rFont val="Arial"/>
        <charset val="134"/>
      </rPr>
      <t>A</t>
    </r>
    <r>
      <rPr>
        <sz val="10"/>
        <color theme="1"/>
        <rFont val="Arial"/>
        <charset val="134"/>
      </rPr>
      <t xml:space="preserve"> (Sangat Baik)</t>
    </r>
  </si>
  <si>
    <t>: 88,31 - 100,00</t>
  </si>
  <si>
    <r>
      <rPr>
        <b/>
        <sz val="10"/>
        <color theme="1"/>
        <rFont val="Arial"/>
        <charset val="134"/>
      </rPr>
      <t>C</t>
    </r>
    <r>
      <rPr>
        <sz val="10"/>
        <color theme="1"/>
        <rFont val="Arial"/>
        <charset val="134"/>
      </rPr>
      <t xml:space="preserve"> (Kurang Baik)</t>
    </r>
  </si>
  <si>
    <t>: 65,00 - 76,60</t>
  </si>
  <si>
    <r>
      <rPr>
        <b/>
        <sz val="10"/>
        <color theme="1"/>
        <rFont val="Arial"/>
        <charset val="134"/>
      </rPr>
      <t>B</t>
    </r>
    <r>
      <rPr>
        <sz val="10"/>
        <color theme="1"/>
        <rFont val="Arial"/>
        <charset val="134"/>
      </rPr>
      <t xml:space="preserve"> (Baik)</t>
    </r>
  </si>
  <si>
    <t>: 76,61 - 88,30</t>
  </si>
  <si>
    <r>
      <rPr>
        <b/>
        <sz val="10"/>
        <color theme="1"/>
        <rFont val="Arial"/>
        <charset val="134"/>
      </rPr>
      <t>D</t>
    </r>
    <r>
      <rPr>
        <sz val="10"/>
        <color theme="1"/>
        <rFont val="Arial"/>
        <charset val="134"/>
      </rPr>
      <t xml:space="preserve"> (Tidak Baik)</t>
    </r>
  </si>
  <si>
    <t>: 25,00 - 64,99</t>
  </si>
  <si>
    <t>% JAWABAN</t>
  </si>
  <si>
    <t>Tidak Baik</t>
  </si>
  <si>
    <t>Kurang Baik</t>
  </si>
  <si>
    <t>Baik</t>
  </si>
  <si>
    <t>Sangat Baik</t>
  </si>
  <si>
    <t>kosong</t>
  </si>
  <si>
    <t>Total Persentase</t>
  </si>
  <si>
    <t>Total Responden</t>
  </si>
  <si>
    <t>JUMLAH JAWABAN</t>
  </si>
  <si>
    <t>URUTAN</t>
  </si>
  <si>
    <t>Urutan</t>
  </si>
  <si>
    <t>No.unsur</t>
  </si>
  <si>
    <t>%</t>
  </si>
  <si>
    <t>Kategori</t>
  </si>
  <si>
    <t>PERINGKAT</t>
  </si>
  <si>
    <t>A</t>
  </si>
  <si>
    <t>B</t>
  </si>
  <si>
    <t>23&amp;</t>
  </si>
  <si>
    <t>C</t>
  </si>
  <si>
    <t>D</t>
  </si>
  <si>
    <t>Tidak sesuai</t>
  </si>
  <si>
    <t>Kurang sesuai</t>
  </si>
  <si>
    <t>Sesuai</t>
  </si>
  <si>
    <t>Sangat sesuai</t>
  </si>
  <si>
    <t>Berbelit/ Tidak mudah</t>
  </si>
  <si>
    <t xml:space="preserve">Agak mudah </t>
  </si>
  <si>
    <t xml:space="preserve">mudah         </t>
  </si>
  <si>
    <t>Sangat mudah</t>
  </si>
  <si>
    <t>Tidak cepat</t>
  </si>
  <si>
    <t>Kurang cepat</t>
  </si>
  <si>
    <t xml:space="preserve">Cepat           </t>
  </si>
  <si>
    <t>Sangat cepat</t>
  </si>
  <si>
    <t>Sangat Mahal</t>
  </si>
  <si>
    <t>Cukup Mahal</t>
  </si>
  <si>
    <t xml:space="preserve">Murah        </t>
  </si>
  <si>
    <t>Gratis</t>
  </si>
  <si>
    <t xml:space="preserve">Tidak sesuai </t>
  </si>
  <si>
    <t xml:space="preserve">Kurang sesuai </t>
  </si>
  <si>
    <t>Tidak mampu</t>
  </si>
  <si>
    <t xml:space="preserve">Kurang mampu  </t>
  </si>
  <si>
    <t xml:space="preserve">Mampu </t>
  </si>
  <si>
    <t>Sangat mampu/ terampil</t>
  </si>
  <si>
    <t>Tidak sopan/ramah</t>
  </si>
  <si>
    <t>Kurang sopan/ramah</t>
  </si>
  <si>
    <t>Sopan/ramah</t>
  </si>
  <si>
    <t>Sangat Sopan/ramah</t>
  </si>
  <si>
    <t>Tidak ada</t>
  </si>
  <si>
    <t>Ada, Tapi tidak Berfungsi</t>
  </si>
  <si>
    <t>Berfungsi Kurang Optimal</t>
  </si>
  <si>
    <t>Dikelola dengan baik</t>
  </si>
  <si>
    <t>Buruk</t>
  </si>
  <si>
    <t>Cukup</t>
  </si>
  <si>
    <t>TABULASI SURVEY KEPUASAN MASYARAKAT</t>
  </si>
  <si>
    <t>No. Rekaman</t>
  </si>
  <si>
    <t>:  '04</t>
  </si>
  <si>
    <t>:  SKTM BPJS KIS dan LAIYANAN LAINNYA</t>
  </si>
  <si>
    <t>Jumlah Populasi</t>
  </si>
  <si>
    <t>Jumlah Target Responden</t>
  </si>
  <si>
    <t>NO URUT</t>
  </si>
  <si>
    <t>JENIS KELAMIN</t>
  </si>
  <si>
    <t>USIA</t>
  </si>
  <si>
    <t>PENDIDIKAN</t>
  </si>
  <si>
    <t>PEKERJAAN</t>
  </si>
  <si>
    <t>NILAI AKTUAL KEPUASAN MASYARAKAT PER UNSER PWLAYANAN</t>
  </si>
  <si>
    <t>Keluhan ,Saran Perbaikan</t>
  </si>
  <si>
    <t>Laki-laki</t>
  </si>
  <si>
    <t>SLTA</t>
  </si>
  <si>
    <t>Petani</t>
  </si>
  <si>
    <t>SMP</t>
  </si>
  <si>
    <t>IRT</t>
  </si>
  <si>
    <t>Nelayan</t>
  </si>
  <si>
    <t>SD</t>
  </si>
  <si>
    <t>Ojek</t>
  </si>
  <si>
    <t>Ojel</t>
  </si>
  <si>
    <t>SM0</t>
  </si>
  <si>
    <t>Nilai Rata-rata</t>
  </si>
  <si>
    <t>Nilai rata-rata tertimbang</t>
  </si>
  <si>
    <t>**) 77,89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</si>
</sst>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0_ "/>
    <numFmt numFmtId="181" formatCode="0.000"/>
    <numFmt numFmtId="182" formatCode="0.0%"/>
  </numFmts>
  <fonts count="41">
    <font>
      <sz val="10"/>
      <color rgb="FF000000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sz val="9"/>
      <color rgb="FF000000"/>
      <name val="Arial"/>
      <charset val="134"/>
      <scheme val="minor"/>
    </font>
    <font>
      <sz val="10"/>
      <color theme="1"/>
      <name val="Arial"/>
      <charset val="134"/>
    </font>
    <font>
      <sz val="11"/>
      <color rgb="FF000000"/>
      <name val="Arial"/>
      <charset val="134"/>
      <scheme val="minor"/>
    </font>
    <font>
      <sz val="12"/>
      <color rgb="FF000000"/>
      <name val="Arial"/>
      <charset val="134"/>
      <scheme val="minor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sz val="10"/>
      <color theme="0"/>
      <name val="Arial"/>
      <charset val="134"/>
    </font>
    <font>
      <sz val="10"/>
      <color theme="1"/>
      <name val="Noto Sans Symbols"/>
      <charset val="134"/>
    </font>
    <font>
      <b/>
      <sz val="10"/>
      <color rgb="FFFF0000"/>
      <name val="Arial"/>
      <charset val="134"/>
    </font>
    <font>
      <b/>
      <sz val="9"/>
      <color theme="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4"/>
      <color theme="1"/>
      <name val="Arial"/>
      <charset val="134"/>
    </font>
    <font>
      <b/>
      <sz val="12"/>
      <color theme="1"/>
      <name val="Calibri"/>
      <charset val="134"/>
    </font>
    <font>
      <sz val="11"/>
      <name val="Calibri"/>
      <charset val="134"/>
    </font>
    <font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7" borderId="2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32" applyNumberFormat="0" applyAlignment="0" applyProtection="0">
      <alignment vertical="center"/>
    </xf>
    <xf numFmtId="0" fontId="31" fillId="9" borderId="33" applyNumberFormat="0" applyAlignment="0" applyProtection="0">
      <alignment vertical="center"/>
    </xf>
    <xf numFmtId="0" fontId="32" fillId="9" borderId="32" applyNumberFormat="0" applyAlignment="0" applyProtection="0">
      <alignment vertical="center"/>
    </xf>
    <xf numFmtId="0" fontId="33" fillId="10" borderId="34" applyNumberFormat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2" borderId="5" xfId="0" applyFont="1" applyFill="1" applyBorder="1" applyAlignment="1">
      <alignment horizontal="center" vertical="top"/>
    </xf>
    <xf numFmtId="0" fontId="0" fillId="0" borderId="1" xfId="0" applyBorder="1"/>
    <xf numFmtId="0" fontId="3" fillId="2" borderId="6" xfId="0" applyFont="1" applyFill="1" applyBorder="1" applyAlignment="1">
      <alignment horizontal="center" vertical="top"/>
    </xf>
    <xf numFmtId="180" fontId="0" fillId="0" borderId="4" xfId="0" applyNumberFormat="1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6" xfId="0" applyFont="1" applyBorder="1"/>
    <xf numFmtId="0" fontId="10" fillId="0" borderId="9" xfId="0" applyFont="1" applyBorder="1"/>
    <xf numFmtId="0" fontId="10" fillId="0" borderId="19" xfId="0" applyFont="1" applyBorder="1"/>
    <xf numFmtId="0" fontId="10" fillId="0" borderId="5" xfId="0" applyFont="1" applyBorder="1"/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23" xfId="0" applyFont="1" applyBorder="1" applyAlignment="1">
      <alignment horizontal="center"/>
    </xf>
    <xf numFmtId="0" fontId="7" fillId="0" borderId="0" xfId="0" applyFont="1"/>
    <xf numFmtId="0" fontId="10" fillId="0" borderId="24" xfId="0" applyFont="1" applyBorder="1"/>
    <xf numFmtId="0" fontId="9" fillId="0" borderId="0" xfId="0" applyFont="1"/>
    <xf numFmtId="0" fontId="10" fillId="0" borderId="22" xfId="0" applyFont="1" applyBorder="1"/>
    <xf numFmtId="0" fontId="9" fillId="0" borderId="16" xfId="0" applyFont="1" applyBorder="1" applyAlignment="1">
      <alignment horizontal="center"/>
    </xf>
    <xf numFmtId="0" fontId="11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/>
    <xf numFmtId="49" fontId="3" fillId="3" borderId="0" xfId="0" applyNumberFormat="1" applyFont="1" applyFill="1"/>
    <xf numFmtId="0" fontId="11" fillId="3" borderId="0" xfId="0" applyFont="1" applyFill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0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/>
    <xf numFmtId="0" fontId="3" fillId="0" borderId="16" xfId="0" applyFont="1" applyBorder="1"/>
    <xf numFmtId="181" fontId="3" fillId="0" borderId="16" xfId="0" applyNumberFormat="1" applyFont="1" applyBorder="1" applyAlignment="1">
      <alignment horizontal="center" vertical="center"/>
    </xf>
    <xf numFmtId="0" fontId="3" fillId="0" borderId="6" xfId="0" applyFont="1" applyBorder="1"/>
    <xf numFmtId="181" fontId="3" fillId="0" borderId="16" xfId="0" applyNumberFormat="1" applyFont="1" applyBorder="1"/>
    <xf numFmtId="181" fontId="3" fillId="0" borderId="6" xfId="0" applyNumberFormat="1" applyFont="1" applyBorder="1"/>
    <xf numFmtId="181" fontId="3" fillId="0" borderId="6" xfId="0" applyNumberFormat="1" applyFont="1" applyBorder="1" applyAlignment="1">
      <alignment vertical="center"/>
    </xf>
    <xf numFmtId="181" fontId="3" fillId="0" borderId="4" xfId="0" applyNumberFormat="1" applyFont="1" applyBorder="1" applyAlignment="1">
      <alignment horizontal="left" vertical="center" wrapText="1"/>
    </xf>
    <xf numFmtId="181" fontId="9" fillId="0" borderId="4" xfId="0" applyNumberFormat="1" applyFont="1" applyBorder="1" applyAlignment="1">
      <alignment horizontal="center" vertical="center" wrapText="1"/>
    </xf>
    <xf numFmtId="181" fontId="3" fillId="0" borderId="25" xfId="0" applyNumberFormat="1" applyFont="1" applyBorder="1"/>
    <xf numFmtId="181" fontId="3" fillId="0" borderId="0" xfId="0" applyNumberFormat="1" applyFont="1" applyBorder="1"/>
    <xf numFmtId="181" fontId="9" fillId="0" borderId="9" xfId="0" applyNumberFormat="1" applyFont="1" applyBorder="1"/>
    <xf numFmtId="181" fontId="9" fillId="0" borderId="19" xfId="0" applyNumberFormat="1" applyFont="1" applyBorder="1"/>
    <xf numFmtId="0" fontId="9" fillId="0" borderId="20" xfId="0" applyFont="1" applyBorder="1" applyAlignment="1">
      <alignment vertical="center"/>
    </xf>
    <xf numFmtId="0" fontId="10" fillId="0" borderId="26" xfId="0" applyFont="1" applyBorder="1"/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181" fontId="3" fillId="0" borderId="17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25" xfId="0" applyFont="1" applyBorder="1"/>
    <xf numFmtId="1" fontId="0" fillId="0" borderId="0" xfId="0" applyNumberFormat="1"/>
    <xf numFmtId="181" fontId="3" fillId="0" borderId="0" xfId="0" applyNumberFormat="1" applyFont="1"/>
    <xf numFmtId="181" fontId="13" fillId="0" borderId="0" xfId="0" applyNumberFormat="1" applyFont="1" applyAlignment="1">
      <alignment horizontal="center"/>
    </xf>
    <xf numFmtId="181" fontId="13" fillId="0" borderId="0" xfId="0" applyNumberFormat="1" applyFont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wrapText="1"/>
    </xf>
    <xf numFmtId="181" fontId="3" fillId="0" borderId="0" xfId="0" applyNumberFormat="1" applyFont="1" applyBorder="1" applyAlignment="1">
      <alignment horizontal="center" vertical="center"/>
    </xf>
    <xf numFmtId="181" fontId="3" fillId="0" borderId="27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left"/>
    </xf>
    <xf numFmtId="181" fontId="9" fillId="0" borderId="19" xfId="0" applyNumberFormat="1" applyFont="1" applyBorder="1" applyAlignment="1">
      <alignment horizontal="center" vertical="center"/>
    </xf>
    <xf numFmtId="181" fontId="9" fillId="0" borderId="22" xfId="0" applyNumberFormat="1" applyFont="1" applyBorder="1" applyAlignment="1">
      <alignment horizontal="center" vertical="center"/>
    </xf>
    <xf numFmtId="181" fontId="9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center" vertical="top"/>
    </xf>
    <xf numFmtId="49" fontId="3" fillId="2" borderId="0" xfId="0" applyNumberFormat="1" applyFont="1" applyFill="1"/>
    <xf numFmtId="0" fontId="10" fillId="0" borderId="23" xfId="0" applyFont="1" applyBorder="1"/>
    <xf numFmtId="0" fontId="14" fillId="0" borderId="21" xfId="0" applyFont="1" applyBorder="1" applyAlignment="1">
      <alignment horizontal="center"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181" fontId="3" fillId="0" borderId="2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6" fillId="0" borderId="20" xfId="0" applyFont="1" applyBorder="1" applyAlignment="1">
      <alignment horizontal="center"/>
    </xf>
    <xf numFmtId="0" fontId="15" fillId="0" borderId="26" xfId="0" applyFont="1" applyBorder="1"/>
    <xf numFmtId="0" fontId="7" fillId="0" borderId="20" xfId="0" applyFont="1" applyBorder="1"/>
    <xf numFmtId="0" fontId="8" fillId="0" borderId="26" xfId="0" applyFont="1" applyBorder="1"/>
    <xf numFmtId="0" fontId="7" fillId="0" borderId="26" xfId="0" applyFont="1" applyBorder="1"/>
    <xf numFmtId="0" fontId="9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Border="1"/>
    <xf numFmtId="2" fontId="3" fillId="4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/>
    <xf numFmtId="0" fontId="3" fillId="4" borderId="21" xfId="0" applyFont="1" applyFill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2" fontId="3" fillId="0" borderId="0" xfId="0" applyNumberFormat="1" applyFont="1"/>
    <xf numFmtId="2" fontId="6" fillId="0" borderId="23" xfId="0" applyNumberFormat="1" applyFont="1" applyBorder="1" applyAlignment="1">
      <alignment horizontal="left" vertical="top"/>
    </xf>
    <xf numFmtId="0" fontId="16" fillId="0" borderId="0" xfId="0" applyFont="1" applyAlignment="1">
      <alignment horizontal="left"/>
    </xf>
    <xf numFmtId="181" fontId="16" fillId="0" borderId="0" xfId="0" applyNumberFormat="1" applyFont="1"/>
    <xf numFmtId="0" fontId="16" fillId="0" borderId="0" xfId="0" applyFont="1"/>
    <xf numFmtId="2" fontId="7" fillId="0" borderId="0" xfId="0" applyNumberFormat="1" applyFont="1" applyAlignment="1">
      <alignment horizontal="left" vertical="top"/>
    </xf>
    <xf numFmtId="0" fontId="7" fillId="0" borderId="28" xfId="0" applyFont="1" applyBorder="1" applyAlignment="1">
      <alignment horizontal="center"/>
    </xf>
    <xf numFmtId="0" fontId="8" fillId="0" borderId="0" xfId="0" applyFont="1" applyAlignment="1">
      <alignment horizontal="left"/>
    </xf>
    <xf numFmtId="181" fontId="8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80" fontId="3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181" fontId="3" fillId="0" borderId="0" xfId="0" applyNumberFormat="1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" fontId="18" fillId="0" borderId="0" xfId="0" applyNumberFormat="1" applyFont="1"/>
    <xf numFmtId="0" fontId="19" fillId="5" borderId="0" xfId="0" applyFont="1" applyFill="1"/>
    <xf numFmtId="0" fontId="1" fillId="6" borderId="0" xfId="0" applyFont="1" applyFill="1"/>
    <xf numFmtId="0" fontId="18" fillId="6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3" fillId="0" borderId="0" xfId="0" applyNumberFormat="1" applyFont="1"/>
    <xf numFmtId="0" fontId="20" fillId="0" borderId="0" xfId="0" applyFont="1" applyAlignment="1">
      <alignment horizontal="center" vertical="center"/>
    </xf>
    <xf numFmtId="9" fontId="0" fillId="0" borderId="0" xfId="3" applyNumberFormat="1" applyFont="1"/>
    <xf numFmtId="9" fontId="0" fillId="0" borderId="0" xfId="3" applyNumberFormat="1" applyFont="1" applyAlignment="1">
      <alignment horizontal="right"/>
    </xf>
    <xf numFmtId="0" fontId="0" fillId="0" borderId="0" xfId="0" applyFont="1"/>
    <xf numFmtId="182" fontId="0" fillId="0" borderId="0" xfId="0" applyNumberFormat="1" applyAlignment="1">
      <alignment horizontal="right"/>
    </xf>
    <xf numFmtId="9" fontId="0" fillId="0" borderId="0" xfId="0" applyNumberFormat="1"/>
    <xf numFmtId="182" fontId="0" fillId="0" borderId="0" xfId="0" applyNumberFormat="1"/>
    <xf numFmtId="181" fontId="3" fillId="0" borderId="0" xfId="0" applyNumberFormat="1" applyFont="1" applyBorder="1" applyAlignment="1" quotePrefix="1">
      <alignment horizontal="center" vertical="center"/>
    </xf>
    <xf numFmtId="181" fontId="3" fillId="0" borderId="27" xfId="0" applyNumberFormat="1" applyFont="1" applyBorder="1" applyAlignment="1" quotePrefix="1">
      <alignment horizontal="center" vertical="center"/>
    </xf>
    <xf numFmtId="0" fontId="3" fillId="0" borderId="0" xfId="0" applyFont="1" quotePrefix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8">
    <dxf>
      <font>
        <color theme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</dxfs>
  <tableStyles count="1">
    <tableStyle name="Kuesioner-style" pivot="0" count="2" xr9:uid="{387D0DD8-2588-4292-B4A2-7EE6E34D5FDC}">
      <tableStyleElement type="firstRowStripe" dxfId="7"/>
      <tableStyleElement type="secondRowStripe" dxfId="6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id-ID"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Kuesioner!$F$124:$G$124</c:f>
              <c:strCache>
                <c:ptCount val="1"/>
                <c:pt idx="0">
                  <c:v>U1 Kesesuaian Persyaratan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Kuesioner!$H$124:$J$124</c:f>
              <c:numCache>
                <c:formatCode>General</c:formatCode>
                <c:ptCount val="3"/>
                <c:pt idx="2" c:formatCode="0.000">
                  <c:v>3.67</c:v>
                </c:pt>
              </c:numCache>
            </c:numRef>
          </c:val>
        </c:ser>
        <c:ser>
          <c:idx val="1"/>
          <c:order val="1"/>
          <c:tx>
            <c:strRef>
              <c:f>Kuesioner!$F$125:$G$125</c:f>
              <c:strCache>
                <c:ptCount val="1"/>
                <c:pt idx="0">
                  <c:v>U2 Prosedur Pelayanan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Kuesioner!$H$125:$J$125</c:f>
              <c:numCache>
                <c:formatCode>General</c:formatCode>
                <c:ptCount val="3"/>
                <c:pt idx="2" c:formatCode="0.000">
                  <c:v>3.07</c:v>
                </c:pt>
              </c:numCache>
            </c:numRef>
          </c:val>
        </c:ser>
        <c:ser>
          <c:idx val="2"/>
          <c:order val="2"/>
          <c:tx>
            <c:strRef>
              <c:f>Kuesioner!$F$126:$G$126</c:f>
              <c:strCache>
                <c:ptCount val="1"/>
                <c:pt idx="0">
                  <c:v>U3 Kecepatan Pelayanan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Kuesioner!$H$126:$J$126</c:f>
              <c:numCache>
                <c:formatCode>General</c:formatCode>
                <c:ptCount val="3"/>
                <c:pt idx="2" c:formatCode="0.000">
                  <c:v>3.47</c:v>
                </c:pt>
              </c:numCache>
            </c:numRef>
          </c:val>
        </c:ser>
        <c:ser>
          <c:idx val="3"/>
          <c:order val="3"/>
          <c:tx>
            <c:strRef>
              <c:f>Kuesioner!$F$127:$G$127</c:f>
              <c:strCache>
                <c:ptCount val="1"/>
                <c:pt idx="0">
                  <c:v>U4 Kesesuaian/ Kewajaran Biaya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Kuesioner!$H$127:$J$127</c:f>
              <c:numCache>
                <c:formatCode>General</c:formatCode>
                <c:ptCount val="3"/>
                <c:pt idx="2" c:formatCode="0.000">
                  <c:v>4</c:v>
                </c:pt>
              </c:numCache>
            </c:numRef>
          </c:val>
        </c:ser>
        <c:ser>
          <c:idx val="4"/>
          <c:order val="4"/>
          <c:tx>
            <c:strRef>
              <c:f>Kuesioner!$F$128:$G$128</c:f>
              <c:strCache>
                <c:ptCount val="1"/>
                <c:pt idx="0">
                  <c:v>U5 Kesesuaian Pelayanan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Kuesioner!$H$128:$J$128</c:f>
              <c:numCache>
                <c:formatCode>General</c:formatCode>
                <c:ptCount val="3"/>
                <c:pt idx="2" c:formatCode="0.000">
                  <c:v>3.12</c:v>
                </c:pt>
              </c:numCache>
            </c:numRef>
          </c:val>
        </c:ser>
        <c:ser>
          <c:idx val="5"/>
          <c:order val="5"/>
          <c:tx>
            <c:strRef>
              <c:f>Kuesioner!$F$129:$G$129</c:f>
              <c:strCache>
                <c:ptCount val="1"/>
                <c:pt idx="0">
                  <c:v>U6 Kompetensi Petugas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Kuesioner!$H$129:$J$129</c:f>
              <c:numCache>
                <c:formatCode>General</c:formatCode>
                <c:ptCount val="3"/>
                <c:pt idx="2" c:formatCode="0.000">
                  <c:v>2.67</c:v>
                </c:pt>
              </c:numCache>
            </c:numRef>
          </c:val>
        </c:ser>
        <c:ser>
          <c:idx val="6"/>
          <c:order val="6"/>
          <c:tx>
            <c:strRef>
              <c:f>Kuesioner!$F$130:$G$130</c:f>
              <c:strCache>
                <c:ptCount val="1"/>
                <c:pt idx="0">
                  <c:v>U7 Perilaku Petugas Pelayanan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Kuesioner!$H$130:$J$130</c:f>
              <c:numCache>
                <c:formatCode>General</c:formatCode>
                <c:ptCount val="3"/>
                <c:pt idx="2" c:formatCode="0.000">
                  <c:v>2.8</c:v>
                </c:pt>
              </c:numCache>
            </c:numRef>
          </c:val>
        </c:ser>
        <c:ser>
          <c:idx val="7"/>
          <c:order val="7"/>
          <c:tx>
            <c:strRef>
              <c:f>Kuesioner!$F$131:$G$131</c:f>
              <c:strCache>
                <c:ptCount val="1"/>
                <c:pt idx="0">
                  <c:v>U8 Penanganan Pengaduan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Kuesioner!$H$131:$J$131</c:f>
              <c:numCache>
                <c:formatCode>General</c:formatCode>
                <c:ptCount val="3"/>
                <c:pt idx="2" c:formatCode="0.000">
                  <c:v>2.8</c:v>
                </c:pt>
              </c:numCache>
            </c:numRef>
          </c:val>
        </c:ser>
        <c:ser>
          <c:idx val="8"/>
          <c:order val="8"/>
          <c:tx>
            <c:strRef>
              <c:f>Kuesioner!$F$132:$G$132</c:f>
              <c:strCache>
                <c:ptCount val="1"/>
                <c:pt idx="0">
                  <c:v>U9 Kualitas Sarana dan Prasarana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Kuesioner!$H$123:$J$123</c:f>
              <c:strCache>
                <c:ptCount val="3"/>
                <c:pt idx="2">
                  <c:v>Rata-rata</c:v>
                </c:pt>
              </c:strCache>
            </c:strRef>
          </c:cat>
          <c:val>
            <c:numRef>
              <c:f>Kuesioner!$H$132:$J$132</c:f>
              <c:numCache>
                <c:formatCode>General</c:formatCode>
                <c:ptCount val="3"/>
                <c:pt idx="2" c:formatCode="0.000">
                  <c:v>2.47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48725762"/>
        <c:axId val="699806820"/>
      </c:barChart>
      <c:catAx>
        <c:axId val="6487257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id-ID"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9806820"/>
        <c:crosses val="autoZero"/>
        <c:auto val="1"/>
        <c:lblAlgn val="ctr"/>
        <c:lblOffset val="100"/>
        <c:noMultiLvlLbl val="0"/>
      </c:catAx>
      <c:valAx>
        <c:axId val="6998068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872576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800" b="1" i="0" u="none" strike="noStrike" kern="1200" baseline="0">
                <a:solidFill>
                  <a:schemeClr val="dk1"/>
                </a:solidFill>
                <a:latin typeface="Calibri" panose="020F0502020204030204"/>
                <a:ea typeface="+mn-ea"/>
                <a:cs typeface="+mn-cs"/>
              </a:defRPr>
            </a:pPr>
            <a:r>
              <a:rPr lang="en-ID" sz="1800" b="1" i="0">
                <a:solidFill>
                  <a:schemeClr val="dk1"/>
                </a:solidFill>
                <a:latin typeface="Calibri" panose="020F0502020204030204"/>
              </a:rPr>
              <a:t>Penanganan Pengaduan</a:t>
            </a:r>
            <a:endParaRPr lang="en-ID" sz="1800" b="1" i="0">
              <a:solidFill>
                <a:schemeClr val="dk1"/>
              </a:solidFill>
              <a:latin typeface="Calibri" panose="020F050202020403020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"Kualitas Sarana dan Prasarana"</c:f>
              <c:strCache>
                <c:ptCount val="1"/>
                <c:pt idx="0">
                  <c:v>Kualitas Sarana dan Prasarana</c:v>
                </c:pt>
              </c:strCache>
            </c:strRef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Kuesioner!$K$160:$K$163</c:f>
              <c:numCache>
                <c:formatCode>0.00</c:formatCode>
                <c:ptCount val="4"/>
                <c:pt idx="0">
                  <c:v>5</c:v>
                </c:pt>
                <c:pt idx="1">
                  <c:v>48</c:v>
                </c:pt>
                <c:pt idx="2">
                  <c:v>42</c:v>
                </c:pt>
                <c:pt idx="3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39876"/>
        <c:axId val="978624950"/>
      </c:barChart>
      <c:catAx>
        <c:axId val="78403987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dk1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978624950"/>
        <c:crosses val="autoZero"/>
        <c:auto val="1"/>
        <c:lblAlgn val="ctr"/>
        <c:lblOffset val="100"/>
        <c:noMultiLvlLbl val="1"/>
      </c:catAx>
      <c:valAx>
        <c:axId val="97862495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dk1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784039876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400" b="0" i="0" u="none" strike="noStrike" kern="1200" baseline="0">
                <a:solidFill>
                  <a:srgbClr val="757575"/>
                </a:solidFill>
                <a:latin typeface="Calibri" panose="020F0502020204030204"/>
                <a:ea typeface="+mn-ea"/>
                <a:cs typeface="+mn-cs"/>
              </a:defRPr>
            </a:pPr>
            <a:r>
              <a:rPr lang="en-ID" sz="1400" b="0" i="0">
                <a:solidFill>
                  <a:srgbClr val="757575"/>
                </a:solidFill>
                <a:latin typeface="Calibri" panose="020F0502020204030204"/>
              </a:rPr>
              <a:t>Kualitas Sarana dan Prasarana</a:t>
            </a:r>
            <a:endParaRPr lang="en-ID" sz="1400" b="0" i="0">
              <a:solidFill>
                <a:srgbClr val="757575"/>
              </a:solidFill>
              <a:latin typeface="Calibri" panose="020F050202020403020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"Penanganan Pengaduan"</c:f>
              <c:strCache>
                <c:ptCount val="1"/>
                <c:pt idx="0">
                  <c:v>Penanganan Pengaduan</c:v>
                </c:pt>
              </c:strCache>
            </c:strRef>
          </c:tx>
          <c:spPr>
            <a:solidFill>
              <a:srgbClr val="000000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chemeClr val="tx1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Kuesioner!$J$160:$J$163</c:f>
              <c:numCache>
                <c:formatCode>0.00</c:formatCode>
                <c:ptCount val="4"/>
                <c:pt idx="0">
                  <c:v>0</c:v>
                </c:pt>
                <c:pt idx="1">
                  <c:v>26</c:v>
                </c:pt>
                <c:pt idx="2">
                  <c:v>68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237279"/>
        <c:axId val="949079017"/>
      </c:barChart>
      <c:catAx>
        <c:axId val="1114237279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949079017"/>
        <c:crosses val="autoZero"/>
        <c:auto val="1"/>
        <c:lblAlgn val="ctr"/>
        <c:lblOffset val="100"/>
        <c:noMultiLvlLbl val="1"/>
      </c:catAx>
      <c:valAx>
        <c:axId val="949079017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1114237279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id-ID" sz="10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000"/>
              <a:t>IKM Per Unsur  Layanan Dinas Sosial Tahun 2022</a:t>
            </a:r>
            <a:endParaRPr sz="1000"/>
          </a:p>
        </c:rich>
      </c:tx>
      <c:layout>
        <c:manualLayout>
          <c:xMode val="edge"/>
          <c:yMode val="edge"/>
          <c:x val="0.145494716618636"/>
          <c:y val="0.0681626464464012"/>
        </c:manualLayout>
      </c:layout>
      <c:overlay val="0"/>
      <c:spPr>
        <a:noFill/>
        <a:ln w="12700" cmpd="sng">
          <a:solidFill>
            <a:schemeClr val="accent1"/>
          </a:solidFill>
          <a:prstDash val="solid"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Kuesioner!$H$123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Kuesioner!$F$124:$G$132</c:f>
              <c:multiLvlStrCache>
                <c:ptCount val="9"/>
                <c:lvl>
                  <c:pt idx="0">
                    <c:v>Kesesuaian Persyaratan</c:v>
                  </c:pt>
                  <c:pt idx="1">
                    <c:v>Prosedur Pelayanan</c:v>
                  </c:pt>
                  <c:pt idx="2">
                    <c:v>Kecepatan Pelayanan</c:v>
                  </c:pt>
                  <c:pt idx="3">
                    <c:v>Kesesuaian/ Kewajaran Biaya</c:v>
                  </c:pt>
                  <c:pt idx="4">
                    <c:v>Kesesuaian Pelayanan</c:v>
                  </c:pt>
                  <c:pt idx="5">
                    <c:v>Kompetensi Petugas</c:v>
                  </c:pt>
                  <c:pt idx="6">
                    <c:v>Perilaku Petugas Pelayanan</c:v>
                  </c:pt>
                  <c:pt idx="7">
                    <c:v>Penanganan Pengaduan</c:v>
                  </c:pt>
                  <c:pt idx="8">
                    <c:v>Kualitas Sarana dan Prasarana</c:v>
                  </c:pt>
                </c:lvl>
                <c:lvl>
                  <c:pt idx="0">
                    <c:v>U1</c:v>
                  </c:pt>
                  <c:pt idx="1">
                    <c:v>U2</c:v>
                  </c:pt>
                  <c:pt idx="2">
                    <c:v>U3</c:v>
                  </c:pt>
                  <c:pt idx="3">
                    <c:v>U4</c:v>
                  </c:pt>
                  <c:pt idx="4">
                    <c:v>U5</c:v>
                  </c:pt>
                  <c:pt idx="5">
                    <c:v>U6</c:v>
                  </c:pt>
                  <c:pt idx="6">
                    <c:v>U7</c:v>
                  </c:pt>
                  <c:pt idx="7">
                    <c:v>U8</c:v>
                  </c:pt>
                  <c:pt idx="8">
                    <c:v>U9</c:v>
                  </c:pt>
                </c:lvl>
              </c:multiLvlStrCache>
            </c:multiLvlStrRef>
          </c:cat>
          <c:val>
            <c:numRef>
              <c:f>Kuesioner!$H$124:$H$132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Kuesioner!$I$123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Kuesioner!$F$124:$G$132</c:f>
              <c:multiLvlStrCache>
                <c:ptCount val="9"/>
                <c:lvl>
                  <c:pt idx="0">
                    <c:v>Kesesuaian Persyaratan</c:v>
                  </c:pt>
                  <c:pt idx="1">
                    <c:v>Prosedur Pelayanan</c:v>
                  </c:pt>
                  <c:pt idx="2">
                    <c:v>Kecepatan Pelayanan</c:v>
                  </c:pt>
                  <c:pt idx="3">
                    <c:v>Kesesuaian/ Kewajaran Biaya</c:v>
                  </c:pt>
                  <c:pt idx="4">
                    <c:v>Kesesuaian Pelayanan</c:v>
                  </c:pt>
                  <c:pt idx="5">
                    <c:v>Kompetensi Petugas</c:v>
                  </c:pt>
                  <c:pt idx="6">
                    <c:v>Perilaku Petugas Pelayanan</c:v>
                  </c:pt>
                  <c:pt idx="7">
                    <c:v>Penanganan Pengaduan</c:v>
                  </c:pt>
                  <c:pt idx="8">
                    <c:v>Kualitas Sarana dan Prasarana</c:v>
                  </c:pt>
                </c:lvl>
                <c:lvl>
                  <c:pt idx="0">
                    <c:v>U1</c:v>
                  </c:pt>
                  <c:pt idx="1">
                    <c:v>U2</c:v>
                  </c:pt>
                  <c:pt idx="2">
                    <c:v>U3</c:v>
                  </c:pt>
                  <c:pt idx="3">
                    <c:v>U4</c:v>
                  </c:pt>
                  <c:pt idx="4">
                    <c:v>U5</c:v>
                  </c:pt>
                  <c:pt idx="5">
                    <c:v>U6</c:v>
                  </c:pt>
                  <c:pt idx="6">
                    <c:v>U7</c:v>
                  </c:pt>
                  <c:pt idx="7">
                    <c:v>U8</c:v>
                  </c:pt>
                  <c:pt idx="8">
                    <c:v>U9</c:v>
                  </c:pt>
                </c:lvl>
              </c:multiLvlStrCache>
            </c:multiLvlStrRef>
          </c:cat>
          <c:val>
            <c:numRef>
              <c:f>Kuesioner!$I$124:$I$132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Kuesioner!$J$123</c:f>
              <c:strCache>
                <c:ptCount val="1"/>
                <c:pt idx="0">
                  <c:v>Rata-rata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id-ID"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Kuesioner!$F$124:$G$132</c:f>
              <c:multiLvlStrCache>
                <c:ptCount val="9"/>
                <c:lvl>
                  <c:pt idx="0">
                    <c:v>Kesesuaian Persyaratan</c:v>
                  </c:pt>
                  <c:pt idx="1">
                    <c:v>Prosedur Pelayanan</c:v>
                  </c:pt>
                  <c:pt idx="2">
                    <c:v>Kecepatan Pelayanan</c:v>
                  </c:pt>
                  <c:pt idx="3">
                    <c:v>Kesesuaian/ Kewajaran Biaya</c:v>
                  </c:pt>
                  <c:pt idx="4">
                    <c:v>Kesesuaian Pelayanan</c:v>
                  </c:pt>
                  <c:pt idx="5">
                    <c:v>Kompetensi Petugas</c:v>
                  </c:pt>
                  <c:pt idx="6">
                    <c:v>Perilaku Petugas Pelayanan</c:v>
                  </c:pt>
                  <c:pt idx="7">
                    <c:v>Penanganan Pengaduan</c:v>
                  </c:pt>
                  <c:pt idx="8">
                    <c:v>Kualitas Sarana dan Prasarana</c:v>
                  </c:pt>
                </c:lvl>
                <c:lvl>
                  <c:pt idx="0">
                    <c:v>U1</c:v>
                  </c:pt>
                  <c:pt idx="1">
                    <c:v>U2</c:v>
                  </c:pt>
                  <c:pt idx="2">
                    <c:v>U3</c:v>
                  </c:pt>
                  <c:pt idx="3">
                    <c:v>U4</c:v>
                  </c:pt>
                  <c:pt idx="4">
                    <c:v>U5</c:v>
                  </c:pt>
                  <c:pt idx="5">
                    <c:v>U6</c:v>
                  </c:pt>
                  <c:pt idx="6">
                    <c:v>U7</c:v>
                  </c:pt>
                  <c:pt idx="7">
                    <c:v>U8</c:v>
                  </c:pt>
                  <c:pt idx="8">
                    <c:v>U9</c:v>
                  </c:pt>
                </c:lvl>
              </c:multiLvlStrCache>
            </c:multiLvlStrRef>
          </c:cat>
          <c:val>
            <c:numRef>
              <c:f>Kuesioner!$J$124:$J$132</c:f>
              <c:numCache>
                <c:formatCode>0.000</c:formatCode>
                <c:ptCount val="9"/>
                <c:pt idx="0">
                  <c:v>3.67</c:v>
                </c:pt>
                <c:pt idx="1">
                  <c:v>3.07</c:v>
                </c:pt>
                <c:pt idx="2">
                  <c:v>3.47</c:v>
                </c:pt>
                <c:pt idx="3">
                  <c:v>4</c:v>
                </c:pt>
                <c:pt idx="4">
                  <c:v>3.12</c:v>
                </c:pt>
                <c:pt idx="5">
                  <c:v>2.67</c:v>
                </c:pt>
                <c:pt idx="6">
                  <c:v>2.8</c:v>
                </c:pt>
                <c:pt idx="7">
                  <c:v>2.8</c:v>
                </c:pt>
                <c:pt idx="8">
                  <c:v>2.47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4270481"/>
        <c:axId val="793679215"/>
      </c:barChart>
      <c:catAx>
        <c:axId val="52427048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pattFill prst="pct5">
            <a:fgClr>
              <a:schemeClr val="accent1"/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id-ID" sz="800" b="0" i="0" u="none" strike="noStrike" kern="1200" cap="all" spc="120" normalizeH="0" baseline="0">
                <a:solidFill>
                  <a:srgbClr val="000000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</a:p>
        </c:txPr>
        <c:crossAx val="793679215"/>
        <c:crosses val="autoZero"/>
        <c:auto val="1"/>
        <c:lblAlgn val="ctr"/>
        <c:lblOffset val="100"/>
        <c:noMultiLvlLbl val="0"/>
      </c:catAx>
      <c:valAx>
        <c:axId val="7936792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427048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800" b="1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n-ID" b="1" i="0">
                <a:solidFill>
                  <a:srgbClr val="757575"/>
                </a:solidFill>
                <a:latin typeface="+mn-lt"/>
              </a:rPr>
              <a:t>Kesesuaian Persyaratan</a:t>
            </a:r>
            <a:endParaRPr lang="en-ID" b="1" i="0">
              <a:solidFill>
                <a:srgbClr val="757575"/>
              </a:solidFill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"Kesesuaian Persyaratan"</c:f>
              <c:strCache>
                <c:ptCount val="1"/>
                <c:pt idx="0">
                  <c:v>Kesesuaian Persyaratan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Kuesioner!$C$160:$C$163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534938"/>
        <c:axId val="748812782"/>
      </c:barChart>
      <c:catAx>
        <c:axId val="146553493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748812782"/>
        <c:crosses val="autoZero"/>
        <c:auto val="1"/>
        <c:lblAlgn val="ctr"/>
        <c:lblOffset val="100"/>
        <c:noMultiLvlLbl val="1"/>
      </c:catAx>
      <c:valAx>
        <c:axId val="74881278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46553493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"Prosedur Pelayanan"</c:f>
              <c:strCache>
                <c:ptCount val="1"/>
                <c:pt idx="0">
                  <c:v>Prosedur Pelayanan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C0504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C0504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C0504D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C0504D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chemeClr val="tx1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Kuesioner!$D$160:$D$163</c:f>
              <c:numCache>
                <c:formatCode>0.00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56</c:v>
                </c:pt>
                <c:pt idx="3">
                  <c:v>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041987"/>
        <c:axId val="1749637216"/>
      </c:barChart>
      <c:catAx>
        <c:axId val="933041987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1749637216"/>
        <c:crosses val="autoZero"/>
        <c:auto val="1"/>
        <c:lblAlgn val="ctr"/>
        <c:lblOffset val="100"/>
        <c:noMultiLvlLbl val="1"/>
      </c:catAx>
      <c:valAx>
        <c:axId val="17496372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933041987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"Kecepatan Pelayanan"</c:f>
              <c:strCache>
                <c:ptCount val="1"/>
                <c:pt idx="0">
                  <c:v>Kecepatan Pelayanan</c:v>
                </c:pt>
              </c:strCache>
            </c:strRef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chemeClr val="tx1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Kuesioner!$E$160:$E$163</c:f>
              <c:numCache>
                <c:formatCode>0.00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51</c:v>
                </c:pt>
                <c:pt idx="3">
                  <c:v>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221872"/>
        <c:axId val="1261473192"/>
      </c:barChart>
      <c:catAx>
        <c:axId val="422221872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1261473192"/>
        <c:crosses val="autoZero"/>
        <c:auto val="1"/>
        <c:lblAlgn val="ctr"/>
        <c:lblOffset val="100"/>
        <c:noMultiLvlLbl val="1"/>
      </c:catAx>
      <c:valAx>
        <c:axId val="12614731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422221872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800" b="1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n-ID" b="1" i="0">
                <a:solidFill>
                  <a:srgbClr val="757575"/>
                </a:solidFill>
                <a:latin typeface="+mn-lt"/>
              </a:rPr>
              <a:t>Kesesuaian/ Kewajaran Biaya</a:t>
            </a:r>
            <a:endParaRPr lang="en-ID" b="1" i="0">
              <a:solidFill>
                <a:srgbClr val="757575"/>
              </a:solidFill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"Kesesuaian/ Kewajaran Biaya"</c:f>
              <c:strCache>
                <c:ptCount val="1"/>
                <c:pt idx="0">
                  <c:v>Kesesuaian/ Kewajaran Biaya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Kuesioner!$F$160:$F$163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11691"/>
        <c:axId val="1213447821"/>
      </c:barChart>
      <c:catAx>
        <c:axId val="1468611691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213447821"/>
        <c:crosses val="autoZero"/>
        <c:auto val="1"/>
        <c:lblAlgn val="ctr"/>
        <c:lblOffset val="100"/>
        <c:noMultiLvlLbl val="1"/>
      </c:catAx>
      <c:valAx>
        <c:axId val="121344782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468611691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600" b="1" i="0" u="none" strike="noStrike" kern="1200" baseline="0">
                <a:solidFill>
                  <a:srgbClr val="757575"/>
                </a:solidFill>
                <a:latin typeface="Calibri" panose="020F0502020204030204"/>
                <a:ea typeface="+mn-ea"/>
                <a:cs typeface="+mn-cs"/>
              </a:defRPr>
            </a:pPr>
            <a:r>
              <a:rPr lang="en-ID" sz="1600" b="1" i="0">
                <a:solidFill>
                  <a:srgbClr val="757575"/>
                </a:solidFill>
                <a:latin typeface="Calibri" panose="020F0502020204030204"/>
              </a:rPr>
              <a:t>Kesesuaian Pelayanan</a:t>
            </a:r>
            <a:endParaRPr lang="en-ID" sz="1600" b="1" i="0">
              <a:solidFill>
                <a:srgbClr val="757575"/>
              </a:solidFill>
              <a:latin typeface="Calibri" panose="020F050202020403020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"Kesesuaian Pelayanan"</c:f>
              <c:strCache>
                <c:ptCount val="1"/>
                <c:pt idx="0">
                  <c:v>Kesesuaian Pelayanan</c:v>
                </c:pt>
              </c:strCache>
            </c:strRef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BACC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4BACC6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4BACC6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4BACC6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chemeClr val="tx1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Kuesioner!$G$160:$G$163</c:f>
              <c:numCache>
                <c:formatCode>0.00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66</c:v>
                </c:pt>
                <c:pt idx="3">
                  <c:v>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749874"/>
        <c:axId val="1088767369"/>
      </c:barChart>
      <c:catAx>
        <c:axId val="659749874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1088767369"/>
        <c:crosses val="autoZero"/>
        <c:auto val="1"/>
        <c:lblAlgn val="ctr"/>
        <c:lblOffset val="100"/>
        <c:noMultiLvlLbl val="1"/>
      </c:catAx>
      <c:valAx>
        <c:axId val="108876736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659749874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600" b="1" i="0" u="none" strike="noStrike" kern="1200" baseline="0">
                <a:solidFill>
                  <a:schemeClr val="lt1"/>
                </a:solidFill>
                <a:latin typeface="Calibri" panose="020F0502020204030204"/>
                <a:ea typeface="+mn-ea"/>
                <a:cs typeface="+mn-cs"/>
              </a:defRPr>
            </a:pPr>
            <a:r>
              <a:rPr lang="en-ID" sz="1600" b="1" i="0">
                <a:solidFill>
                  <a:schemeClr val="lt1"/>
                </a:solidFill>
                <a:latin typeface="Calibri" panose="020F0502020204030204"/>
              </a:rPr>
              <a:t>Kompetensi Petugas</a:t>
            </a:r>
            <a:endParaRPr lang="en-ID" sz="1600" b="1" i="0">
              <a:solidFill>
                <a:schemeClr val="lt1"/>
              </a:solidFill>
              <a:latin typeface="Calibri" panose="020F0502020204030204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"Kompetensi Petugas"</c:f>
              <c:strCache>
                <c:ptCount val="1"/>
                <c:pt idx="0">
                  <c:v>Kompetensi Petugas</c:v>
                </c:pt>
              </c:strCache>
            </c:strRef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7964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F79646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F79646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F79646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900" b="0" i="0" u="none" strike="noStrike" kern="1200" baseline="0">
                    <a:solidFill>
                      <a:srgbClr val="FFFFFF"/>
                    </a:solidFill>
                    <a:latin typeface="Calibri" panose="020F0502020204030204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Kuesioner!$H$160:$H$163</c:f>
              <c:numCache>
                <c:formatCode>0.00</c:formatCode>
                <c:ptCount val="4"/>
                <c:pt idx="0">
                  <c:v>6</c:v>
                </c:pt>
                <c:pt idx="1">
                  <c:v>31</c:v>
                </c:pt>
                <c:pt idx="2">
                  <c:v>53</c:v>
                </c:pt>
                <c:pt idx="3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280490"/>
        <c:axId val="915400985"/>
      </c:barChart>
      <c:catAx>
        <c:axId val="172728049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lt1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915400985"/>
        <c:crosses val="autoZero"/>
        <c:auto val="1"/>
        <c:lblAlgn val="ctr"/>
        <c:lblOffset val="100"/>
        <c:noMultiLvlLbl val="1"/>
      </c:catAx>
      <c:valAx>
        <c:axId val="91540098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lt1"/>
                </a:solidFill>
                <a:latin typeface="Calibri" panose="020F0502020204030204"/>
                <a:ea typeface="+mn-ea"/>
                <a:cs typeface="+mn-cs"/>
              </a:defRPr>
            </a:pPr>
          </a:p>
        </c:txPr>
        <c:crossAx val="1727280490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lvl="0">
              <a:defRPr lang="id-ID" sz="1800" b="1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n-ID" b="1" i="0">
                <a:solidFill>
                  <a:srgbClr val="757575"/>
                </a:solidFill>
                <a:latin typeface="+mn-lt"/>
              </a:rPr>
              <a:t>Perilaku Petugas Pelayanan</a:t>
            </a:r>
            <a:endParaRPr lang="en-ID" b="1" i="0">
              <a:solidFill>
                <a:srgbClr val="757575"/>
              </a:solidFill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"Perilaku Petugas Pelayanan"</c:f>
              <c:strCache>
                <c:ptCount val="1"/>
                <c:pt idx="0">
                  <c:v>Perilaku Petugas Pelayanan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4F81BD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Kuesioner!$I$160:$I$163</c:f>
              <c:numCache>
                <c:formatCode>0.00</c:formatCode>
                <c:ptCount val="4"/>
                <c:pt idx="0">
                  <c:v>0</c:v>
                </c:pt>
                <c:pt idx="1">
                  <c:v>32</c:v>
                </c:pt>
                <c:pt idx="2">
                  <c:v>56</c:v>
                </c:pt>
                <c:pt idx="3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467792"/>
        <c:axId val="838951949"/>
      </c:barChart>
      <c:catAx>
        <c:axId val="1877467792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838951949"/>
        <c:crosses val="autoZero"/>
        <c:auto val="1"/>
        <c:lblAlgn val="ctr"/>
        <c:lblOffset val="100"/>
        <c:noMultiLvlLbl val="1"/>
      </c:catAx>
      <c:valAx>
        <c:axId val="83895194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.00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77467792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id-ID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66675</xdr:colOff>
      <xdr:row>0</xdr:row>
      <xdr:rowOff>-19050</xdr:rowOff>
    </xdr:from>
    <xdr:ext cx="266700" cy="38100"/>
    <xdr:sp>
      <xdr:nvSpPr>
        <xdr:cNvPr id="3" name="Shape 3"/>
        <xdr:cNvSpPr/>
      </xdr:nvSpPr>
      <xdr:spPr>
        <a:xfrm>
          <a:off x="3265805" y="-19050"/>
          <a:ext cx="2667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266700</xdr:colOff>
      <xdr:row>0</xdr:row>
      <xdr:rowOff>0</xdr:rowOff>
    </xdr:from>
    <xdr:ext cx="38100" cy="0"/>
    <xdr:grpSp>
      <xdr:nvGrpSpPr>
        <xdr:cNvPr id="2" name="Shape 2"/>
        <xdr:cNvGrpSpPr/>
      </xdr:nvGrpSpPr>
      <xdr:grpSpPr>
        <a:xfrm>
          <a:off x="5953760" y="0"/>
          <a:ext cx="38100" cy="0"/>
          <a:chOff x="6118860" y="0"/>
          <a:chExt cx="38100" cy="0"/>
        </a:xfrm>
      </xdr:grpSpPr>
      <xdr:cxnSp>
        <xdr:nvCxnSpPr>
          <xdr:cNvPr id="4" name="Shape 4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342900</xdr:colOff>
      <xdr:row>0</xdr:row>
      <xdr:rowOff>-19050</xdr:rowOff>
    </xdr:from>
    <xdr:ext cx="990600" cy="38100"/>
    <xdr:sp>
      <xdr:nvSpPr>
        <xdr:cNvPr id="5" name="Shape 5"/>
        <xdr:cNvSpPr/>
      </xdr:nvSpPr>
      <xdr:spPr>
        <a:xfrm>
          <a:off x="7399655" y="-19050"/>
          <a:ext cx="9906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142875</xdr:colOff>
      <xdr:row>0</xdr:row>
      <xdr:rowOff>0</xdr:rowOff>
    </xdr:from>
    <xdr:ext cx="38100" cy="0"/>
    <xdr:grpSp>
      <xdr:nvGrpSpPr>
        <xdr:cNvPr id="6" name="Shape 2"/>
        <xdr:cNvGrpSpPr/>
      </xdr:nvGrpSpPr>
      <xdr:grpSpPr>
        <a:xfrm>
          <a:off x="2083435" y="0"/>
          <a:ext cx="38100" cy="0"/>
          <a:chOff x="2139315" y="0"/>
          <a:chExt cx="38100" cy="0"/>
        </a:xfrm>
      </xdr:grpSpPr>
      <xdr:cxnSp>
        <xdr:nvCxnSpPr>
          <xdr:cNvPr id="7" name="Shape 4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66675</xdr:colOff>
      <xdr:row>0</xdr:row>
      <xdr:rowOff>-19050</xdr:rowOff>
    </xdr:from>
    <xdr:ext cx="266700" cy="38100"/>
    <xdr:sp>
      <xdr:nvSpPr>
        <xdr:cNvPr id="8" name="Shape 3"/>
        <xdr:cNvSpPr/>
      </xdr:nvSpPr>
      <xdr:spPr>
        <a:xfrm>
          <a:off x="3265805" y="-19050"/>
          <a:ext cx="2667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342900</xdr:colOff>
      <xdr:row>0</xdr:row>
      <xdr:rowOff>-19050</xdr:rowOff>
    </xdr:from>
    <xdr:ext cx="990600" cy="38100"/>
    <xdr:sp>
      <xdr:nvSpPr>
        <xdr:cNvPr id="9" name="Shape 5"/>
        <xdr:cNvSpPr/>
      </xdr:nvSpPr>
      <xdr:spPr>
        <a:xfrm>
          <a:off x="7399655" y="-19050"/>
          <a:ext cx="9906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12</xdr:col>
      <xdr:colOff>361950</xdr:colOff>
      <xdr:row>0</xdr:row>
      <xdr:rowOff>-19050</xdr:rowOff>
    </xdr:from>
    <xdr:ext cx="381000" cy="38100"/>
    <xdr:sp>
      <xdr:nvSpPr>
        <xdr:cNvPr id="10" name="Shape 6"/>
        <xdr:cNvSpPr/>
      </xdr:nvSpPr>
      <xdr:spPr>
        <a:xfrm>
          <a:off x="8573135" y="-19050"/>
          <a:ext cx="3810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314325</xdr:colOff>
      <xdr:row>0</xdr:row>
      <xdr:rowOff>-19050</xdr:rowOff>
    </xdr:from>
    <xdr:ext cx="381000" cy="38100"/>
    <xdr:sp>
      <xdr:nvSpPr>
        <xdr:cNvPr id="11" name="Shape 6"/>
        <xdr:cNvSpPr/>
      </xdr:nvSpPr>
      <xdr:spPr>
        <a:xfrm>
          <a:off x="8984615" y="-19050"/>
          <a:ext cx="3810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266700</xdr:colOff>
      <xdr:row>0</xdr:row>
      <xdr:rowOff>-19050</xdr:rowOff>
    </xdr:from>
    <xdr:ext cx="457200" cy="38100"/>
    <xdr:sp>
      <xdr:nvSpPr>
        <xdr:cNvPr id="12" name="Shape 7"/>
        <xdr:cNvSpPr/>
      </xdr:nvSpPr>
      <xdr:spPr>
        <a:xfrm>
          <a:off x="8936990" y="-19050"/>
          <a:ext cx="4572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238125</xdr:colOff>
      <xdr:row>0</xdr:row>
      <xdr:rowOff>-19050</xdr:rowOff>
    </xdr:from>
    <xdr:ext cx="457200" cy="38100"/>
    <xdr:sp>
      <xdr:nvSpPr>
        <xdr:cNvPr id="13" name="Shape 7"/>
        <xdr:cNvSpPr/>
      </xdr:nvSpPr>
      <xdr:spPr>
        <a:xfrm>
          <a:off x="8908415" y="-19050"/>
          <a:ext cx="4572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257175</xdr:colOff>
      <xdr:row>0</xdr:row>
      <xdr:rowOff>-19050</xdr:rowOff>
    </xdr:from>
    <xdr:ext cx="476250" cy="38100"/>
    <xdr:sp>
      <xdr:nvSpPr>
        <xdr:cNvPr id="14" name="Shape 8"/>
        <xdr:cNvSpPr/>
      </xdr:nvSpPr>
      <xdr:spPr>
        <a:xfrm>
          <a:off x="8927465" y="-19050"/>
          <a:ext cx="47625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12</xdr:col>
      <xdr:colOff>19050</xdr:colOff>
      <xdr:row>0</xdr:row>
      <xdr:rowOff>0</xdr:rowOff>
    </xdr:from>
    <xdr:ext cx="38100" cy="0"/>
    <xdr:grpSp>
      <xdr:nvGrpSpPr>
        <xdr:cNvPr id="15" name="Shape 2"/>
        <xdr:cNvGrpSpPr/>
      </xdr:nvGrpSpPr>
      <xdr:grpSpPr>
        <a:xfrm>
          <a:off x="8230235" y="0"/>
          <a:ext cx="38100" cy="0"/>
          <a:chOff x="8225790" y="0"/>
          <a:chExt cx="38100" cy="0"/>
        </a:xfrm>
      </xdr:grpSpPr>
      <xdr:cxnSp>
        <xdr:nvCxnSpPr>
          <xdr:cNvPr id="16" name="Shape 9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457200</xdr:colOff>
      <xdr:row>0</xdr:row>
      <xdr:rowOff>0</xdr:rowOff>
    </xdr:from>
    <xdr:ext cx="38100" cy="0"/>
    <xdr:grpSp>
      <xdr:nvGrpSpPr>
        <xdr:cNvPr id="17" name="Shape 2"/>
        <xdr:cNvGrpSpPr/>
      </xdr:nvGrpSpPr>
      <xdr:grpSpPr>
        <a:xfrm>
          <a:off x="10158095" y="0"/>
          <a:ext cx="38100" cy="0"/>
          <a:chOff x="10081260" y="0"/>
          <a:chExt cx="38100" cy="0"/>
        </a:xfrm>
      </xdr:grpSpPr>
      <xdr:cxnSp>
        <xdr:nvCxnSpPr>
          <xdr:cNvPr id="18" name="Shape 9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142</xdr:row>
      <xdr:rowOff>0</xdr:rowOff>
    </xdr:from>
    <xdr:ext cx="3047365" cy="635000"/>
    <xdr:sp>
      <xdr:nvSpPr>
        <xdr:cNvPr id="20" name="Shape 10"/>
        <xdr:cNvSpPr/>
      </xdr:nvSpPr>
      <xdr:spPr>
        <a:xfrm>
          <a:off x="1311275" y="20015200"/>
          <a:ext cx="3047365" cy="635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accent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/>
        <a:lstStyle>
          <a:defPPr>
            <a:defRPr lang="id-ID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1. </a:t>
          </a: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U1 s/d U9 merupakan unsur dari kuesioner.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2. </a:t>
          </a: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Kolom U1 s/d U9 diisi sesuai dengan jawaban dari responden dengan ketentuan sbb: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1 = a. Tidak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2 = b. Kurang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3 = c.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4 = d. Sangat Sesuai/Mudah/wajar/Cepat</a:t>
          </a:r>
          <a:endParaRPr lang="id-ID" altLang="en-US" sz="1100" b="1"/>
        </a:p>
      </xdr:txBody>
    </xdr:sp>
    <xdr:clientData fLocksWithSheet="0"/>
  </xdr:oneCellAnchor>
  <xdr:twoCellAnchor>
    <xdr:from>
      <xdr:col>23</xdr:col>
      <xdr:colOff>0</xdr:colOff>
      <xdr:row>142</xdr:row>
      <xdr:rowOff>50165</xdr:rowOff>
    </xdr:from>
    <xdr:to>
      <xdr:col>28</xdr:col>
      <xdr:colOff>332105</xdr:colOff>
      <xdr:row>158</xdr:row>
      <xdr:rowOff>111125</xdr:rowOff>
    </xdr:to>
    <xdr:graphicFrame>
      <xdr:nvGraphicFramePr>
        <xdr:cNvPr id="21" name="Bagan 20"/>
        <xdr:cNvGraphicFramePr/>
      </xdr:nvGraphicFramePr>
      <xdr:xfrm>
        <a:off x="14476730" y="20065365"/>
        <a:ext cx="4554855" cy="249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129540</xdr:colOff>
      <xdr:row>189</xdr:row>
      <xdr:rowOff>50800</xdr:rowOff>
    </xdr:from>
    <xdr:to>
      <xdr:col>11</xdr:col>
      <xdr:colOff>92075</xdr:colOff>
      <xdr:row>207</xdr:row>
      <xdr:rowOff>120015</xdr:rowOff>
    </xdr:to>
    <xdr:graphicFrame>
      <xdr:nvGraphicFramePr>
        <xdr:cNvPr id="22" name="Bagan 21"/>
        <xdr:cNvGraphicFramePr/>
      </xdr:nvGraphicFramePr>
      <xdr:xfrm>
        <a:off x="3328670" y="26784300"/>
        <a:ext cx="4412615" cy="28124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5572125" cy="2581275"/>
    <xdr:graphicFrame>
      <xdr:nvGraphicFramePr>
        <xdr:cNvPr id="1793412692" name="Chart 9"/>
        <xdr:cNvGraphicFramePr/>
      </xdr:nvGraphicFramePr>
      <xdr:xfrm>
        <a:off x="133350" y="76200"/>
        <a:ext cx="557212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1</xdr:row>
      <xdr:rowOff>151765</xdr:rowOff>
    </xdr:from>
    <xdr:to>
      <xdr:col>11</xdr:col>
      <xdr:colOff>13970</xdr:colOff>
      <xdr:row>22</xdr:row>
      <xdr:rowOff>107950</xdr:rowOff>
    </xdr:to>
    <xdr:pic>
      <xdr:nvPicPr>
        <xdr:cNvPr id="2" name="Picture 4"/>
        <xdr:cNvPicPr>
          <a:picLocks noChangeAspect="1"/>
        </xdr:cNvPicPr>
      </xdr:nvPicPr>
      <xdr:blipFill>
        <a:blip r:embed="rId1"/>
        <a:srcRect r="32715" b="24293"/>
        <a:stretch>
          <a:fillRect/>
        </a:stretch>
      </xdr:blipFill>
      <xdr:spPr>
        <a:xfrm>
          <a:off x="1228725" y="313690"/>
          <a:ext cx="8300720" cy="3356610"/>
        </a:xfrm>
        <a:prstGeom prst="rect">
          <a:avLst/>
        </a:prstGeom>
        <a:ln w="9525" cap="flat" cmpd="sng" algn="ctr">
          <a:solidFill>
            <a:srgbClr val="E7E6E6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>
      <xdr:nvGraphicFramePr>
        <xdr:cNvPr id="1922779438" name="Chart 1"/>
        <xdr:cNvGraphicFramePr/>
      </xdr:nvGraphicFramePr>
      <xdr:xfrm>
        <a:off x="133350" y="76200"/>
        <a:ext cx="490537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>
      <xdr:nvGraphicFramePr>
        <xdr:cNvPr id="1522897447" name="Chart 2"/>
        <xdr:cNvGraphicFramePr/>
      </xdr:nvGraphicFramePr>
      <xdr:xfrm>
        <a:off x="133350" y="76200"/>
        <a:ext cx="490537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>
      <xdr:nvGraphicFramePr>
        <xdr:cNvPr id="967998129" name="Chart 3"/>
        <xdr:cNvGraphicFramePr/>
      </xdr:nvGraphicFramePr>
      <xdr:xfrm>
        <a:off x="133350" y="76200"/>
        <a:ext cx="490537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5467350" cy="2581275"/>
    <xdr:graphicFrame>
      <xdr:nvGraphicFramePr>
        <xdr:cNvPr id="1333885078" name="Chart 4"/>
        <xdr:cNvGraphicFramePr/>
      </xdr:nvGraphicFramePr>
      <xdr:xfrm>
        <a:off x="133350" y="76200"/>
        <a:ext cx="5467350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5495925" cy="2581275"/>
    <xdr:graphicFrame>
      <xdr:nvGraphicFramePr>
        <xdr:cNvPr id="1443134436" name="Chart 5"/>
        <xdr:cNvGraphicFramePr/>
      </xdr:nvGraphicFramePr>
      <xdr:xfrm>
        <a:off x="133350" y="76200"/>
        <a:ext cx="549592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>
      <xdr:nvGraphicFramePr>
        <xdr:cNvPr id="2028590808" name="Chart 6"/>
        <xdr:cNvGraphicFramePr/>
      </xdr:nvGraphicFramePr>
      <xdr:xfrm>
        <a:off x="133350" y="76200"/>
        <a:ext cx="490537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5238750" cy="2676525"/>
    <xdr:graphicFrame>
      <xdr:nvGraphicFramePr>
        <xdr:cNvPr id="173546265" name="Chart 7"/>
        <xdr:cNvGraphicFramePr/>
      </xdr:nvGraphicFramePr>
      <xdr:xfrm>
        <a:off x="133350" y="76200"/>
        <a:ext cx="5238750" cy="2676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>
      <xdr:nvGraphicFramePr>
        <xdr:cNvPr id="1533498720" name="Chart 8"/>
        <xdr:cNvGraphicFramePr/>
      </xdr:nvGraphicFramePr>
      <xdr:xfrm>
        <a:off x="133350" y="76200"/>
        <a:ext cx="4905375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2:P111" headerRowCount="0">
  <tableColumns count="1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 dataDxfId="0"/>
    <tableColumn id="12" name="Column12" dataDxfId="1"/>
    <tableColumn id="13" name="Column13" dataDxfId="2"/>
    <tableColumn id="14" name="Column14" dataDxfId="3"/>
    <tableColumn id="15" name="Column15" dataDxfId="4"/>
    <tableColumn id="16" name="Column16" dataDxfId="5"/>
  </tableColumns>
  <tableStyleInfo name="Kuesion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1002"/>
  <sheetViews>
    <sheetView zoomScale="175" zoomScaleNormal="175" workbookViewId="0">
      <selection activeCell="E19" sqref="E19"/>
    </sheetView>
  </sheetViews>
  <sheetFormatPr defaultColWidth="12.6666666666667" defaultRowHeight="15" customHeight="1" outlineLevelCol="4"/>
  <cols>
    <col min="1" max="1" width="35.8857142857143" customWidth="1"/>
    <col min="2" max="2" width="8.66666666666667" style="154" customWidth="1"/>
    <col min="3" max="4" width="8.66666666666667" customWidth="1"/>
    <col min="5" max="5" width="15.552380952381" customWidth="1"/>
    <col min="6" max="26" width="8.66666666666667" customWidth="1"/>
  </cols>
  <sheetData>
    <row r="1" ht="12" customHeight="1" spans="1:5">
      <c r="A1" s="155" t="s">
        <v>0</v>
      </c>
      <c r="B1" s="156" t="s">
        <v>1</v>
      </c>
      <c r="C1" s="157">
        <v>150</v>
      </c>
      <c r="E1" s="158">
        <f>3.841*C2*0.25</f>
        <v>508.9325</v>
      </c>
    </row>
    <row r="2" ht="12" customHeight="1" spans="1:5">
      <c r="A2" s="155" t="s">
        <v>2</v>
      </c>
      <c r="B2" s="156" t="s">
        <v>1</v>
      </c>
      <c r="C2" s="155">
        <v>530</v>
      </c>
      <c r="E2" s="158">
        <f>(C2-1)*0.0025+3.841*0.25</f>
        <v>2.28275</v>
      </c>
    </row>
    <row r="3" ht="12" customHeight="1"/>
    <row r="4" ht="12" customHeight="1" spans="1:3">
      <c r="A4" s="159" t="s">
        <v>3</v>
      </c>
      <c r="B4" s="160" t="s">
        <v>1</v>
      </c>
      <c r="C4" s="159">
        <v>180</v>
      </c>
    </row>
    <row r="5" ht="12" customHeight="1" spans="1:2">
      <c r="A5" s="161"/>
      <c r="B5" s="162"/>
    </row>
    <row r="6" ht="12" customHeight="1" spans="1:3">
      <c r="A6" s="161" t="s">
        <v>4</v>
      </c>
      <c r="B6" s="162" t="s">
        <v>5</v>
      </c>
      <c r="C6" s="163"/>
    </row>
    <row r="7" ht="12" customHeight="1" spans="1:3">
      <c r="A7" t="s">
        <v>6</v>
      </c>
      <c r="B7" s="164"/>
      <c r="C7" s="165">
        <v>0.252</v>
      </c>
    </row>
    <row r="8" ht="12" customHeight="1" spans="1:3">
      <c r="A8" t="s">
        <v>7</v>
      </c>
      <c r="B8" s="164"/>
      <c r="C8" s="166">
        <v>0.748</v>
      </c>
    </row>
    <row r="9" ht="12" customHeight="1"/>
    <row r="10" ht="12" customHeight="1" spans="1:1">
      <c r="A10" s="161" t="s">
        <v>8</v>
      </c>
    </row>
    <row r="11" ht="12" customHeight="1" spans="1:3">
      <c r="A11" s="167" t="s">
        <v>9</v>
      </c>
      <c r="C11" s="168">
        <v>0.027</v>
      </c>
    </row>
    <row r="12" ht="12" customHeight="1" spans="1:3">
      <c r="A12" s="167" t="s">
        <v>10</v>
      </c>
      <c r="C12" s="168">
        <v>0.687</v>
      </c>
    </row>
    <row r="13" ht="12" customHeight="1" spans="1:3">
      <c r="A13" s="167" t="s">
        <v>11</v>
      </c>
      <c r="C13" s="168">
        <v>0.273</v>
      </c>
    </row>
    <row r="14" ht="12" customHeight="1" spans="1:3">
      <c r="A14" s="167" t="s">
        <v>12</v>
      </c>
      <c r="C14" s="168">
        <v>0.006</v>
      </c>
    </row>
    <row r="15" ht="12" customHeight="1" spans="1:3">
      <c r="A15" s="167" t="s">
        <v>13</v>
      </c>
      <c r="C15" s="168">
        <v>0.006</v>
      </c>
    </row>
    <row r="16" ht="12" customHeight="1" spans="1:3">
      <c r="A16" s="167" t="s">
        <v>14</v>
      </c>
      <c r="C16" s="168">
        <v>0</v>
      </c>
    </row>
    <row r="17" ht="12" customHeight="1"/>
    <row r="18" ht="12" customHeight="1" spans="1:2">
      <c r="A18" s="161" t="s">
        <v>15</v>
      </c>
      <c r="B18" s="162" t="s">
        <v>5</v>
      </c>
    </row>
    <row r="19" ht="12" customHeight="1" spans="1:3">
      <c r="A19" t="s">
        <v>16</v>
      </c>
      <c r="C19" s="169">
        <v>0.24</v>
      </c>
    </row>
    <row r="20" ht="12" customHeight="1" spans="1:3">
      <c r="A20" t="s">
        <v>17</v>
      </c>
      <c r="C20" s="170">
        <v>0.153</v>
      </c>
    </row>
    <row r="21" ht="12" customHeight="1" spans="1:3">
      <c r="A21" s="167" t="s">
        <v>18</v>
      </c>
      <c r="C21" s="169">
        <v>0.46</v>
      </c>
    </row>
    <row r="22" ht="12" customHeight="1" spans="1:3">
      <c r="A22" s="167" t="s">
        <v>19</v>
      </c>
      <c r="C22" s="170">
        <v>0.066</v>
      </c>
    </row>
    <row r="23" ht="12" customHeight="1" spans="1:3">
      <c r="A23" s="167" t="s">
        <v>20</v>
      </c>
      <c r="C23" s="169">
        <v>0.08</v>
      </c>
    </row>
    <row r="24" ht="12" customHeight="1"/>
    <row r="25" ht="12" customHeight="1" spans="1:2">
      <c r="A25" s="161" t="s">
        <v>21</v>
      </c>
      <c r="B25" s="162" t="s">
        <v>5</v>
      </c>
    </row>
    <row r="26" ht="12" customHeight="1" spans="1:3">
      <c r="A26" s="167" t="s">
        <v>22</v>
      </c>
      <c r="C26" s="170">
        <v>0.376</v>
      </c>
    </row>
    <row r="27" ht="12" customHeight="1" spans="1:3">
      <c r="A27" s="167" t="s">
        <v>23</v>
      </c>
      <c r="C27" s="170">
        <v>0.408</v>
      </c>
    </row>
    <row r="28" ht="12" customHeight="1" spans="1:3">
      <c r="A28" s="167" t="s">
        <v>20</v>
      </c>
      <c r="C28" s="170">
        <v>0.216</v>
      </c>
    </row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</sheetData>
  <pageMargins left="0.7" right="0.7" top="0.75" bottom="0.75" header="0" footer="0"/>
  <pageSetup paperSize="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B26" sqref="B26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 spans="2:3">
      <c r="B22">
        <v>1</v>
      </c>
      <c r="C22" s="34" t="s">
        <v>140</v>
      </c>
    </row>
    <row r="23" ht="12" customHeight="1" spans="2:3">
      <c r="B23">
        <v>2</v>
      </c>
      <c r="C23" s="34" t="s">
        <v>141</v>
      </c>
    </row>
    <row r="24" ht="12" customHeight="1" spans="2:3">
      <c r="B24">
        <v>3</v>
      </c>
      <c r="C24" s="34" t="s">
        <v>142</v>
      </c>
    </row>
    <row r="25" ht="12" customHeight="1" spans="2:3">
      <c r="B25">
        <v>4</v>
      </c>
      <c r="C25" s="34" t="s">
        <v>143</v>
      </c>
    </row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B25" sqref="B25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144</v>
      </c>
    </row>
    <row r="22" ht="12" customHeight="1" spans="2:3">
      <c r="B22">
        <v>2</v>
      </c>
      <c r="C22" s="34" t="s">
        <v>145</v>
      </c>
    </row>
    <row r="23" ht="12" customHeight="1" spans="2:3">
      <c r="B23">
        <v>3</v>
      </c>
      <c r="C23" s="34" t="s">
        <v>97</v>
      </c>
    </row>
    <row r="24" ht="12" customHeight="1" spans="2:3">
      <c r="B24">
        <v>4</v>
      </c>
      <c r="C24" s="34" t="s">
        <v>98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V46"/>
  <sheetViews>
    <sheetView topLeftCell="B1" workbookViewId="0">
      <selection activeCell="J7" sqref="J7:K7"/>
    </sheetView>
  </sheetViews>
  <sheetFormatPr defaultColWidth="9.14285714285714" defaultRowHeight="12.75"/>
  <cols>
    <col min="3" max="3" width="6.71428571428571" style="2" customWidth="1"/>
    <col min="4" max="4" width="10.8571428571429" customWidth="1"/>
    <col min="6" max="6" width="12.1428571428571" customWidth="1"/>
    <col min="7" max="7" width="11.2857142857143" customWidth="1"/>
    <col min="8" max="16" width="7.71428571428571" customWidth="1"/>
    <col min="19" max="19" width="5.06666666666667" customWidth="1"/>
    <col min="20" max="20" width="4.57142857142857" customWidth="1"/>
    <col min="21" max="21" width="2.57142857142857" customWidth="1"/>
    <col min="22" max="22" width="12.8571428571429"/>
  </cols>
  <sheetData>
    <row r="1" spans="3:16">
      <c r="C1" s="3" t="s">
        <v>146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3:16">
      <c r="C2" s="3" t="s">
        <v>28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3:7">
      <c r="C4" s="4" t="s">
        <v>147</v>
      </c>
      <c r="D4" s="4"/>
      <c r="F4" s="4" t="s">
        <v>148</v>
      </c>
      <c r="G4" s="4"/>
    </row>
    <row r="5" spans="3:7">
      <c r="C5" s="4" t="s">
        <v>21</v>
      </c>
      <c r="D5" s="4"/>
      <c r="F5" s="4" t="s">
        <v>149</v>
      </c>
      <c r="G5" s="4"/>
    </row>
    <row r="6" spans="3:7">
      <c r="C6" s="4" t="s">
        <v>150</v>
      </c>
      <c r="D6" s="4"/>
      <c r="F6" s="4">
        <v>530</v>
      </c>
      <c r="G6" s="4"/>
    </row>
    <row r="7" spans="3:7">
      <c r="C7" s="4" t="s">
        <v>151</v>
      </c>
      <c r="D7" s="4"/>
      <c r="E7" s="4"/>
      <c r="F7" s="4">
        <v>150</v>
      </c>
      <c r="G7" s="4"/>
    </row>
    <row r="9" s="1" customFormat="1" spans="3:19">
      <c r="C9" s="5" t="s">
        <v>152</v>
      </c>
      <c r="D9" s="5" t="s">
        <v>153</v>
      </c>
      <c r="E9" s="6" t="s">
        <v>154</v>
      </c>
      <c r="F9" s="6" t="s">
        <v>155</v>
      </c>
      <c r="G9" s="6" t="s">
        <v>156</v>
      </c>
      <c r="H9" s="7" t="s">
        <v>157</v>
      </c>
      <c r="I9" s="21"/>
      <c r="J9" s="21"/>
      <c r="K9" s="21"/>
      <c r="L9" s="21"/>
      <c r="M9" s="21"/>
      <c r="N9" s="21"/>
      <c r="O9" s="21"/>
      <c r="P9" s="22"/>
      <c r="Q9" s="27" t="s">
        <v>158</v>
      </c>
      <c r="R9" s="28"/>
      <c r="S9" s="29"/>
    </row>
    <row r="10" s="1" customFormat="1" spans="3:19">
      <c r="C10" s="8"/>
      <c r="D10" s="8"/>
      <c r="E10" s="9"/>
      <c r="F10" s="9"/>
      <c r="G10" s="9"/>
      <c r="H10" s="10" t="s">
        <v>33</v>
      </c>
      <c r="I10" s="10" t="s">
        <v>34</v>
      </c>
      <c r="J10" s="10" t="s">
        <v>35</v>
      </c>
      <c r="K10" s="10" t="s">
        <v>36</v>
      </c>
      <c r="L10" s="10" t="s">
        <v>37</v>
      </c>
      <c r="M10" s="10" t="s">
        <v>38</v>
      </c>
      <c r="N10" s="10" t="s">
        <v>39</v>
      </c>
      <c r="O10" s="10" t="s">
        <v>40</v>
      </c>
      <c r="P10" s="10" t="s">
        <v>41</v>
      </c>
      <c r="Q10" s="30"/>
      <c r="R10" s="31"/>
      <c r="S10" s="32"/>
    </row>
    <row r="11" spans="3:19">
      <c r="C11" s="11">
        <v>1</v>
      </c>
      <c r="D11" s="12" t="s">
        <v>159</v>
      </c>
      <c r="E11" s="12">
        <v>54</v>
      </c>
      <c r="F11" s="12" t="s">
        <v>160</v>
      </c>
      <c r="G11" s="12" t="s">
        <v>161</v>
      </c>
      <c r="H11" s="13">
        <v>4</v>
      </c>
      <c r="I11" s="13">
        <v>4</v>
      </c>
      <c r="J11" s="13">
        <v>4</v>
      </c>
      <c r="K11" s="13">
        <v>4</v>
      </c>
      <c r="L11" s="13">
        <v>3</v>
      </c>
      <c r="M11" s="13">
        <v>3</v>
      </c>
      <c r="N11" s="13">
        <v>3</v>
      </c>
      <c r="O11" s="23">
        <v>3</v>
      </c>
      <c r="P11" s="24">
        <v>3</v>
      </c>
      <c r="Q11" s="17"/>
      <c r="R11" s="18"/>
      <c r="S11" s="19"/>
    </row>
    <row r="12" spans="3:19">
      <c r="C12" s="11">
        <v>2</v>
      </c>
      <c r="D12" s="12" t="s">
        <v>7</v>
      </c>
      <c r="E12" s="12">
        <v>48</v>
      </c>
      <c r="F12" s="12" t="s">
        <v>162</v>
      </c>
      <c r="G12" s="12" t="s">
        <v>163</v>
      </c>
      <c r="H12" s="13">
        <v>3</v>
      </c>
      <c r="I12" s="13">
        <v>4</v>
      </c>
      <c r="J12" s="13">
        <v>4</v>
      </c>
      <c r="K12" s="13">
        <v>4</v>
      </c>
      <c r="L12" s="13">
        <v>3</v>
      </c>
      <c r="M12" s="13">
        <v>3</v>
      </c>
      <c r="N12" s="13">
        <v>4</v>
      </c>
      <c r="O12" s="13">
        <v>3</v>
      </c>
      <c r="P12" s="13">
        <v>2</v>
      </c>
      <c r="Q12" s="17"/>
      <c r="R12" s="18"/>
      <c r="S12" s="19"/>
    </row>
    <row r="13" spans="3:19">
      <c r="C13" s="11">
        <v>3</v>
      </c>
      <c r="D13" s="12" t="s">
        <v>159</v>
      </c>
      <c r="E13" s="12">
        <v>59</v>
      </c>
      <c r="F13" s="12" t="s">
        <v>162</v>
      </c>
      <c r="G13" s="12" t="s">
        <v>164</v>
      </c>
      <c r="H13" s="13">
        <v>3</v>
      </c>
      <c r="I13" s="13">
        <v>4</v>
      </c>
      <c r="J13" s="13">
        <v>4</v>
      </c>
      <c r="K13" s="13">
        <v>4</v>
      </c>
      <c r="L13" s="13">
        <v>2</v>
      </c>
      <c r="M13" s="13">
        <v>3</v>
      </c>
      <c r="N13" s="13">
        <v>2</v>
      </c>
      <c r="O13" s="13">
        <v>3</v>
      </c>
      <c r="P13" s="13">
        <v>3</v>
      </c>
      <c r="Q13" s="17"/>
      <c r="R13" s="18"/>
      <c r="S13" s="19"/>
    </row>
    <row r="14" spans="3:19">
      <c r="C14" s="11">
        <v>4</v>
      </c>
      <c r="D14" s="12" t="s">
        <v>159</v>
      </c>
      <c r="E14" s="12">
        <v>53</v>
      </c>
      <c r="F14" s="12" t="s">
        <v>165</v>
      </c>
      <c r="G14" s="12" t="s">
        <v>161</v>
      </c>
      <c r="H14" s="13">
        <v>4</v>
      </c>
      <c r="I14" s="13">
        <v>3</v>
      </c>
      <c r="J14" s="13">
        <v>3</v>
      </c>
      <c r="K14" s="13">
        <v>4</v>
      </c>
      <c r="L14" s="13">
        <v>3</v>
      </c>
      <c r="M14" s="13">
        <v>4</v>
      </c>
      <c r="N14" s="13">
        <v>2</v>
      </c>
      <c r="O14" s="13">
        <v>3</v>
      </c>
      <c r="P14" s="13">
        <v>2</v>
      </c>
      <c r="Q14" s="17"/>
      <c r="R14" s="18"/>
      <c r="S14" s="19"/>
    </row>
    <row r="15" spans="3:19">
      <c r="C15" s="11">
        <v>5</v>
      </c>
      <c r="D15" s="12" t="s">
        <v>7</v>
      </c>
      <c r="E15" s="12">
        <v>53</v>
      </c>
      <c r="F15" s="12" t="s">
        <v>165</v>
      </c>
      <c r="G15" s="12" t="s">
        <v>163</v>
      </c>
      <c r="H15" s="13">
        <v>3</v>
      </c>
      <c r="I15" s="13">
        <v>4</v>
      </c>
      <c r="J15" s="13">
        <v>4</v>
      </c>
      <c r="K15" s="13">
        <v>4</v>
      </c>
      <c r="L15" s="13">
        <v>4</v>
      </c>
      <c r="M15" s="13">
        <v>3</v>
      </c>
      <c r="N15" s="13">
        <v>3</v>
      </c>
      <c r="O15" s="13">
        <v>2</v>
      </c>
      <c r="P15" s="13">
        <v>2</v>
      </c>
      <c r="Q15" s="17"/>
      <c r="R15" s="18"/>
      <c r="S15" s="19"/>
    </row>
    <row r="16" spans="3:19">
      <c r="C16" s="11">
        <v>6</v>
      </c>
      <c r="D16" s="12" t="s">
        <v>159</v>
      </c>
      <c r="E16" s="12">
        <v>49</v>
      </c>
      <c r="F16" s="12" t="s">
        <v>160</v>
      </c>
      <c r="G16" s="12" t="s">
        <v>166</v>
      </c>
      <c r="H16" s="13">
        <v>4</v>
      </c>
      <c r="I16" s="13">
        <v>3</v>
      </c>
      <c r="J16" s="13">
        <v>3</v>
      </c>
      <c r="K16" s="13">
        <v>4</v>
      </c>
      <c r="L16" s="13">
        <v>3</v>
      </c>
      <c r="M16" s="13">
        <v>2</v>
      </c>
      <c r="N16" s="13">
        <v>2</v>
      </c>
      <c r="O16" s="13">
        <v>3</v>
      </c>
      <c r="P16" s="13">
        <v>3</v>
      </c>
      <c r="Q16" s="17"/>
      <c r="R16" s="18"/>
      <c r="S16" s="19"/>
    </row>
    <row r="17" spans="3:19">
      <c r="C17" s="11">
        <v>7</v>
      </c>
      <c r="D17" s="12" t="s">
        <v>159</v>
      </c>
      <c r="E17" s="12">
        <v>63</v>
      </c>
      <c r="F17" s="12" t="s">
        <v>162</v>
      </c>
      <c r="G17" s="12" t="s">
        <v>161</v>
      </c>
      <c r="H17" s="13">
        <v>4</v>
      </c>
      <c r="I17" s="13">
        <v>2</v>
      </c>
      <c r="J17" s="13">
        <v>4</v>
      </c>
      <c r="K17" s="13">
        <v>4</v>
      </c>
      <c r="L17" s="13">
        <v>4</v>
      </c>
      <c r="M17" s="13">
        <v>3</v>
      </c>
      <c r="N17" s="13">
        <v>3</v>
      </c>
      <c r="O17" s="13">
        <v>2</v>
      </c>
      <c r="P17" s="13">
        <v>2</v>
      </c>
      <c r="Q17" s="17"/>
      <c r="R17" s="18"/>
      <c r="S17" s="19"/>
    </row>
    <row r="18" spans="3:19">
      <c r="C18" s="11">
        <v>8</v>
      </c>
      <c r="D18" s="12" t="s">
        <v>7</v>
      </c>
      <c r="E18" s="12">
        <v>43</v>
      </c>
      <c r="F18" s="12" t="s">
        <v>162</v>
      </c>
      <c r="G18" s="12" t="s">
        <v>161</v>
      </c>
      <c r="H18" s="13">
        <v>4</v>
      </c>
      <c r="I18" s="13">
        <v>3</v>
      </c>
      <c r="J18" s="13">
        <v>4</v>
      </c>
      <c r="K18" s="13">
        <v>4</v>
      </c>
      <c r="L18" s="13">
        <v>3</v>
      </c>
      <c r="M18" s="13">
        <v>4</v>
      </c>
      <c r="N18" s="13">
        <v>4</v>
      </c>
      <c r="O18" s="13">
        <v>3</v>
      </c>
      <c r="P18" s="13">
        <v>2</v>
      </c>
      <c r="Q18" s="17"/>
      <c r="R18" s="18"/>
      <c r="S18" s="19"/>
    </row>
    <row r="19" spans="3:19">
      <c r="C19" s="11">
        <v>9</v>
      </c>
      <c r="D19" s="12" t="s">
        <v>159</v>
      </c>
      <c r="E19" s="12">
        <v>52</v>
      </c>
      <c r="F19" s="12" t="s">
        <v>160</v>
      </c>
      <c r="G19" s="12" t="s">
        <v>167</v>
      </c>
      <c r="H19" s="13">
        <v>4</v>
      </c>
      <c r="I19" s="13">
        <v>3</v>
      </c>
      <c r="J19" s="13">
        <v>4</v>
      </c>
      <c r="K19" s="13">
        <v>4</v>
      </c>
      <c r="L19" s="13">
        <v>3</v>
      </c>
      <c r="M19" s="13">
        <v>3</v>
      </c>
      <c r="N19" s="13">
        <v>3</v>
      </c>
      <c r="O19" s="13">
        <v>3</v>
      </c>
      <c r="P19" s="13">
        <v>3</v>
      </c>
      <c r="Q19" s="17"/>
      <c r="R19" s="18"/>
      <c r="S19" s="19"/>
    </row>
    <row r="20" spans="3:19">
      <c r="C20" s="11">
        <v>10</v>
      </c>
      <c r="D20" s="12" t="s">
        <v>7</v>
      </c>
      <c r="E20" s="12">
        <v>51</v>
      </c>
      <c r="F20" s="12" t="s">
        <v>168</v>
      </c>
      <c r="G20" s="12" t="s">
        <v>163</v>
      </c>
      <c r="H20" s="13">
        <v>4</v>
      </c>
      <c r="I20" s="13">
        <v>4</v>
      </c>
      <c r="J20" s="13">
        <v>3</v>
      </c>
      <c r="K20" s="13">
        <v>4</v>
      </c>
      <c r="L20" s="13">
        <v>3</v>
      </c>
      <c r="M20" s="13">
        <v>2</v>
      </c>
      <c r="N20" s="13">
        <v>3</v>
      </c>
      <c r="O20" s="13">
        <v>3</v>
      </c>
      <c r="P20" s="13">
        <v>3</v>
      </c>
      <c r="Q20" s="17"/>
      <c r="R20" s="18"/>
      <c r="S20" s="19"/>
    </row>
    <row r="21" spans="3:19">
      <c r="C21" s="11">
        <v>11</v>
      </c>
      <c r="D21" s="12" t="s">
        <v>7</v>
      </c>
      <c r="E21" s="12">
        <v>49</v>
      </c>
      <c r="F21" s="12" t="s">
        <v>162</v>
      </c>
      <c r="G21" s="12" t="s">
        <v>163</v>
      </c>
      <c r="H21" s="13">
        <v>4</v>
      </c>
      <c r="I21" s="13">
        <v>3</v>
      </c>
      <c r="J21" s="13">
        <v>3</v>
      </c>
      <c r="K21" s="13">
        <v>4</v>
      </c>
      <c r="L21" s="13">
        <v>4</v>
      </c>
      <c r="M21" s="13">
        <v>1</v>
      </c>
      <c r="N21" s="13">
        <v>4</v>
      </c>
      <c r="O21" s="13">
        <v>2</v>
      </c>
      <c r="P21" s="13">
        <v>2</v>
      </c>
      <c r="Q21" s="17"/>
      <c r="R21" s="18"/>
      <c r="S21" s="19"/>
    </row>
    <row r="22" spans="3:19">
      <c r="C22" s="11">
        <v>12</v>
      </c>
      <c r="D22" s="14" t="s">
        <v>7</v>
      </c>
      <c r="E22" s="14">
        <v>42</v>
      </c>
      <c r="F22" s="14" t="s">
        <v>165</v>
      </c>
      <c r="G22" s="14" t="s">
        <v>163</v>
      </c>
      <c r="H22" s="15">
        <v>3</v>
      </c>
      <c r="I22" s="15">
        <v>2</v>
      </c>
      <c r="J22" s="15">
        <v>4</v>
      </c>
      <c r="K22" s="15">
        <v>4</v>
      </c>
      <c r="L22" s="15">
        <v>3</v>
      </c>
      <c r="M22" s="15">
        <v>2</v>
      </c>
      <c r="N22" s="15">
        <v>3</v>
      </c>
      <c r="O22" s="15">
        <v>3</v>
      </c>
      <c r="P22" s="15">
        <v>3</v>
      </c>
      <c r="Q22" s="17"/>
      <c r="R22" s="18"/>
      <c r="S22" s="19"/>
    </row>
    <row r="23" spans="3:19">
      <c r="C23" s="11"/>
      <c r="D23" s="11" t="s">
        <v>169</v>
      </c>
      <c r="E23" s="11"/>
      <c r="F23" s="11"/>
      <c r="G23" s="11"/>
      <c r="H23" s="16">
        <v>3.67</v>
      </c>
      <c r="I23" s="16">
        <v>3.07</v>
      </c>
      <c r="J23" s="16">
        <v>3.47</v>
      </c>
      <c r="K23" s="16">
        <v>4</v>
      </c>
      <c r="L23" s="16">
        <v>3.12</v>
      </c>
      <c r="M23" s="16">
        <v>2.7</v>
      </c>
      <c r="N23" s="16">
        <v>2.87</v>
      </c>
      <c r="O23" s="16">
        <v>2.77</v>
      </c>
      <c r="P23" s="16">
        <v>2.4</v>
      </c>
      <c r="Q23" s="17"/>
      <c r="R23" s="18"/>
      <c r="S23" s="19"/>
    </row>
    <row r="24" spans="3:19">
      <c r="C24" s="11"/>
      <c r="D24" s="11" t="s">
        <v>170</v>
      </c>
      <c r="E24" s="11"/>
      <c r="F24" s="11"/>
      <c r="G24" s="11"/>
      <c r="H24" s="16">
        <v>0.40737</v>
      </c>
      <c r="I24" s="16">
        <v>0.34077</v>
      </c>
      <c r="J24" s="16">
        <v>0.38517</v>
      </c>
      <c r="K24" s="16">
        <v>0.444</v>
      </c>
      <c r="L24" s="16">
        <v>0.34632</v>
      </c>
      <c r="M24" s="16">
        <v>0.2997</v>
      </c>
      <c r="N24" s="16">
        <v>0.31857</v>
      </c>
      <c r="O24" s="16">
        <v>0.30747</v>
      </c>
      <c r="P24" s="16">
        <v>0.2664</v>
      </c>
      <c r="Q24" s="17"/>
      <c r="R24" s="18"/>
      <c r="S24" s="19"/>
    </row>
    <row r="25" spans="3:19">
      <c r="C25" s="11"/>
      <c r="D25" s="17" t="s">
        <v>52</v>
      </c>
      <c r="E25" s="18"/>
      <c r="F25" s="18"/>
      <c r="G25" s="19"/>
      <c r="H25" s="20" t="s">
        <v>171</v>
      </c>
      <c r="I25" s="25"/>
      <c r="J25" s="25"/>
      <c r="K25" s="25"/>
      <c r="L25" s="25"/>
      <c r="M25" s="25"/>
      <c r="N25" s="25"/>
      <c r="O25" s="25"/>
      <c r="P25" s="26"/>
      <c r="Q25" s="17"/>
      <c r="R25" s="18"/>
      <c r="S25" s="19"/>
    </row>
    <row r="26" spans="6:6">
      <c r="F26" s="2"/>
    </row>
    <row r="27" spans="6:6">
      <c r="F27" s="2"/>
    </row>
    <row r="28" spans="15:18">
      <c r="O28" s="2"/>
      <c r="P28" s="2"/>
      <c r="Q28" s="2"/>
      <c r="R28" s="2"/>
    </row>
    <row r="46" spans="22:22">
      <c r="V46" s="33"/>
    </row>
  </sheetData>
  <mergeCells count="34">
    <mergeCell ref="C1:P1"/>
    <mergeCell ref="C2:P2"/>
    <mergeCell ref="C4:D4"/>
    <mergeCell ref="C5:D5"/>
    <mergeCell ref="C6:D6"/>
    <mergeCell ref="C7:E7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D23:G23"/>
    <mergeCell ref="Q23:S23"/>
    <mergeCell ref="D24:G24"/>
    <mergeCell ref="Q24:S24"/>
    <mergeCell ref="D25:G25"/>
    <mergeCell ref="H25:P25"/>
    <mergeCell ref="Q25:S25"/>
    <mergeCell ref="F26:G26"/>
    <mergeCell ref="F27:G27"/>
    <mergeCell ref="O28:R28"/>
    <mergeCell ref="C9:C10"/>
    <mergeCell ref="D9:D10"/>
    <mergeCell ref="E9:E10"/>
    <mergeCell ref="F9:F10"/>
    <mergeCell ref="G9:G10"/>
    <mergeCell ref="Q9:S10"/>
  </mergeCells>
  <pageMargins left="0.314583333333333" right="0.354166666666667" top="1" bottom="1" header="0.5" footer="0.5"/>
  <pageSetup paperSize="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6" sqref="O6"/>
    </sheetView>
  </sheetViews>
  <sheetFormatPr defaultColWidth="9.14285714285714" defaultRowHeight="12.75"/>
  <cols>
    <col min="4" max="4" width="29.7142857142857" customWidth="1"/>
    <col min="5" max="5" width="29.5714285714286" customWidth="1"/>
    <col min="6" max="6" width="10.2857142857143" customWidth="1"/>
  </cols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V1015"/>
  <sheetViews>
    <sheetView showGridLines="0" tabSelected="1" topLeftCell="A167" workbookViewId="0">
      <selection activeCell="L180" sqref="L180:L188"/>
    </sheetView>
  </sheetViews>
  <sheetFormatPr defaultColWidth="12.6666666666667" defaultRowHeight="15" customHeight="1"/>
  <cols>
    <col min="1" max="1" width="19.6666666666667" customWidth="1"/>
    <col min="2" max="5" width="9.43809523809524" customWidth="1"/>
    <col min="6" max="6" width="9" customWidth="1"/>
    <col min="7" max="8" width="9.43809523809524" customWidth="1"/>
    <col min="9" max="9" width="10.4380952380952" customWidth="1"/>
    <col min="10" max="10" width="10.1047619047619" customWidth="1"/>
    <col min="11" max="11" width="8.88571428571429" customWidth="1"/>
    <col min="12" max="12" width="8.42857142857143" customWidth="1"/>
    <col min="13" max="13" width="6.88571428571429" customWidth="1"/>
    <col min="14" max="14" width="8.57142857142857" customWidth="1"/>
    <col min="15" max="15" width="6.88571428571429" customWidth="1"/>
    <col min="16" max="16" width="11.4380952380952" customWidth="1"/>
    <col min="17" max="17" width="2" customWidth="1"/>
    <col min="18" max="22" width="9.1047619047619" customWidth="1"/>
  </cols>
  <sheetData>
    <row r="1" ht="4" customHeight="1" spans="1:2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ht="13" customHeight="1" spans="1:22">
      <c r="A2" s="38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54"/>
      <c r="L2" s="54"/>
      <c r="M2" s="54"/>
      <c r="N2" s="34"/>
      <c r="O2" s="34"/>
      <c r="P2" s="34"/>
      <c r="Q2" s="34"/>
      <c r="R2" s="34"/>
      <c r="S2" s="34"/>
      <c r="T2" s="34"/>
      <c r="U2" s="34"/>
      <c r="V2" s="34"/>
    </row>
    <row r="3" ht="12" customHeight="1" spans="1:22">
      <c r="A3" s="38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54"/>
      <c r="L3" s="54"/>
      <c r="M3" s="54"/>
      <c r="N3" s="54"/>
      <c r="O3" s="54"/>
      <c r="P3" s="34"/>
      <c r="Q3" s="34"/>
      <c r="R3" s="34"/>
      <c r="S3" s="34"/>
      <c r="T3" s="34"/>
      <c r="U3" s="34"/>
      <c r="V3" s="34"/>
    </row>
    <row r="4" ht="12" customHeight="1" spans="1:22">
      <c r="A4" s="39"/>
      <c r="K4" s="54"/>
      <c r="L4" s="54"/>
      <c r="M4" s="54"/>
      <c r="N4" s="54"/>
      <c r="O4" s="54"/>
      <c r="P4" s="34"/>
      <c r="Q4" s="34"/>
      <c r="R4" s="34"/>
      <c r="S4" s="34"/>
      <c r="T4" s="34"/>
      <c r="U4" s="34"/>
      <c r="V4" s="34"/>
    </row>
    <row r="5" ht="12" customHeight="1" spans="1:22">
      <c r="A5" s="34"/>
      <c r="B5" s="34" t="s">
        <v>26</v>
      </c>
      <c r="C5" s="40"/>
      <c r="D5" s="40"/>
      <c r="E5" s="41" t="s">
        <v>27</v>
      </c>
      <c r="F5" s="34" t="s">
        <v>28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ht="12" customHeight="1" spans="1:22">
      <c r="A6" s="34"/>
      <c r="B6" s="34" t="s">
        <v>29</v>
      </c>
      <c r="C6" s="34"/>
      <c r="D6" s="34"/>
      <c r="E6" s="41" t="s">
        <v>27</v>
      </c>
      <c r="F6" s="34" t="s">
        <v>30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ht="12" customHeight="1" spans="1:2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ht="12" customHeight="1" spans="1:2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ht="12" customHeight="1" spans="1:22">
      <c r="A9" s="42" t="s">
        <v>31</v>
      </c>
      <c r="B9" s="43" t="s">
        <v>32</v>
      </c>
      <c r="C9" s="44"/>
      <c r="D9" s="44"/>
      <c r="E9" s="44"/>
      <c r="F9" s="44"/>
      <c r="G9" s="44"/>
      <c r="H9" s="44"/>
      <c r="I9" s="44"/>
      <c r="J9" s="55"/>
      <c r="K9" s="56"/>
      <c r="L9" s="56"/>
      <c r="M9" s="56"/>
      <c r="N9" s="56"/>
      <c r="O9" s="56"/>
      <c r="P9" s="34"/>
      <c r="Q9" s="34"/>
      <c r="R9" s="34"/>
      <c r="S9" s="34"/>
      <c r="T9" s="34"/>
      <c r="U9" s="34"/>
      <c r="V9" s="34"/>
    </row>
    <row r="10" ht="12" customHeight="1" spans="1:22">
      <c r="A10" s="45"/>
      <c r="B10" s="46"/>
      <c r="C10" s="47"/>
      <c r="D10" s="47"/>
      <c r="E10" s="47"/>
      <c r="F10" s="47"/>
      <c r="G10" s="47"/>
      <c r="H10" s="47"/>
      <c r="I10" s="47"/>
      <c r="J10" s="57"/>
      <c r="K10" s="56"/>
      <c r="L10" s="56"/>
      <c r="M10" s="56"/>
      <c r="N10" s="56"/>
      <c r="O10" s="56"/>
      <c r="P10" s="34"/>
      <c r="Q10" s="34"/>
      <c r="R10" s="34"/>
      <c r="S10" s="34"/>
      <c r="T10" s="34"/>
      <c r="U10" s="34"/>
      <c r="V10" s="34"/>
    </row>
    <row r="11" ht="11" customHeight="1" spans="1:22">
      <c r="A11" s="48"/>
      <c r="B11" s="49" t="s">
        <v>33</v>
      </c>
      <c r="C11" s="50" t="s">
        <v>34</v>
      </c>
      <c r="D11" s="50" t="s">
        <v>35</v>
      </c>
      <c r="E11" s="50" t="s">
        <v>36</v>
      </c>
      <c r="F11" s="50" t="s">
        <v>37</v>
      </c>
      <c r="G11" s="50" t="s">
        <v>38</v>
      </c>
      <c r="H11" s="50" t="s">
        <v>39</v>
      </c>
      <c r="I11" s="49" t="s">
        <v>40</v>
      </c>
      <c r="J11" s="58" t="s">
        <v>41</v>
      </c>
      <c r="K11" s="56"/>
      <c r="L11" s="56"/>
      <c r="M11" s="56"/>
      <c r="N11" s="56"/>
      <c r="O11" s="56"/>
      <c r="P11" s="34"/>
      <c r="Q11" s="34"/>
      <c r="R11" s="34"/>
      <c r="S11" s="34"/>
      <c r="T11" s="34"/>
      <c r="U11" s="34"/>
      <c r="V11" s="34"/>
    </row>
    <row r="12" ht="11" customHeight="1" outlineLevel="1" spans="1:22">
      <c r="A12" s="51">
        <v>1</v>
      </c>
      <c r="B12" s="13">
        <v>4</v>
      </c>
      <c r="C12" s="13">
        <v>3</v>
      </c>
      <c r="D12" s="13">
        <v>3</v>
      </c>
      <c r="E12" s="52">
        <v>4</v>
      </c>
      <c r="F12" s="13">
        <v>4</v>
      </c>
      <c r="G12" s="13">
        <v>1</v>
      </c>
      <c r="H12" s="13">
        <v>4</v>
      </c>
      <c r="I12" s="52">
        <v>2</v>
      </c>
      <c r="J12" s="52">
        <v>2</v>
      </c>
      <c r="K12" s="59">
        <f>SUM(B12:J12)</f>
        <v>27</v>
      </c>
      <c r="L12" s="60"/>
      <c r="M12" s="61"/>
      <c r="N12" s="60"/>
      <c r="O12" s="62"/>
      <c r="P12" s="61"/>
      <c r="Q12" s="34"/>
      <c r="R12" s="34"/>
      <c r="S12" s="34"/>
      <c r="T12" s="34"/>
      <c r="U12" s="34"/>
      <c r="V12" s="34"/>
    </row>
    <row r="13" ht="11" customHeight="1" outlineLevel="1" spans="1:22">
      <c r="A13" s="53">
        <v>2</v>
      </c>
      <c r="B13" s="13">
        <v>3</v>
      </c>
      <c r="C13" s="13">
        <v>2</v>
      </c>
      <c r="D13" s="13">
        <v>4</v>
      </c>
      <c r="E13" s="52">
        <v>4</v>
      </c>
      <c r="F13" s="13">
        <v>3</v>
      </c>
      <c r="G13" s="13">
        <v>2</v>
      </c>
      <c r="H13" s="13">
        <v>3</v>
      </c>
      <c r="I13" s="52">
        <v>3</v>
      </c>
      <c r="J13" s="52">
        <v>3</v>
      </c>
      <c r="K13" s="63">
        <f t="shared" ref="K12:K111" si="0">COUNTBLANK(B13:J13)</f>
        <v>0</v>
      </c>
      <c r="L13" s="60"/>
      <c r="M13" s="60"/>
      <c r="N13" s="60"/>
      <c r="O13" s="60"/>
      <c r="P13" s="61"/>
      <c r="Q13" s="34"/>
      <c r="R13" s="34"/>
      <c r="V13" s="34"/>
    </row>
    <row r="14" ht="11" customHeight="1" outlineLevel="1" spans="1:22">
      <c r="A14" s="53">
        <v>3</v>
      </c>
      <c r="B14" s="13">
        <v>4</v>
      </c>
      <c r="C14" s="13">
        <v>3</v>
      </c>
      <c r="D14" s="13">
        <v>4</v>
      </c>
      <c r="E14" s="52">
        <v>4</v>
      </c>
      <c r="F14" s="13">
        <v>4</v>
      </c>
      <c r="G14" s="13">
        <v>1</v>
      </c>
      <c r="H14" s="13">
        <v>4</v>
      </c>
      <c r="I14" s="52">
        <v>3</v>
      </c>
      <c r="J14" s="52">
        <v>2</v>
      </c>
      <c r="K14" s="63">
        <f t="shared" si="0"/>
        <v>0</v>
      </c>
      <c r="L14" s="60"/>
      <c r="M14" s="60"/>
      <c r="N14" s="60"/>
      <c r="O14" s="60"/>
      <c r="P14" s="61"/>
      <c r="Q14" s="34"/>
      <c r="R14" s="34"/>
      <c r="S14" s="34"/>
      <c r="T14" s="34"/>
      <c r="U14" s="34"/>
      <c r="V14" s="34"/>
    </row>
    <row r="15" ht="11" customHeight="1" outlineLevel="1" spans="1:22">
      <c r="A15" s="51">
        <v>4</v>
      </c>
      <c r="B15" s="13">
        <v>4</v>
      </c>
      <c r="C15" s="13">
        <v>3</v>
      </c>
      <c r="D15" s="13">
        <v>4</v>
      </c>
      <c r="E15" s="52">
        <v>4</v>
      </c>
      <c r="F15" s="13">
        <v>3</v>
      </c>
      <c r="G15" s="13">
        <v>2</v>
      </c>
      <c r="H15" s="13">
        <v>3</v>
      </c>
      <c r="I15" s="52">
        <v>2</v>
      </c>
      <c r="J15" s="52">
        <v>1</v>
      </c>
      <c r="K15" s="63">
        <f t="shared" si="0"/>
        <v>0</v>
      </c>
      <c r="L15" s="60"/>
      <c r="M15" s="60"/>
      <c r="N15" s="60"/>
      <c r="O15" s="60"/>
      <c r="P15" s="61"/>
      <c r="Q15" s="34"/>
      <c r="R15" s="34"/>
      <c r="S15" s="34"/>
      <c r="T15" s="34"/>
      <c r="U15" s="34"/>
      <c r="V15" s="34"/>
    </row>
    <row r="16" ht="11" customHeight="1" outlineLevel="1" spans="1:22">
      <c r="A16" s="53">
        <v>5</v>
      </c>
      <c r="B16" s="13">
        <v>4</v>
      </c>
      <c r="C16" s="13">
        <v>2</v>
      </c>
      <c r="D16" s="13">
        <v>3</v>
      </c>
      <c r="E16" s="52">
        <v>4</v>
      </c>
      <c r="F16" s="13">
        <v>3</v>
      </c>
      <c r="G16" s="13">
        <v>3</v>
      </c>
      <c r="H16" s="13">
        <v>2</v>
      </c>
      <c r="I16" s="52">
        <v>3</v>
      </c>
      <c r="J16" s="52">
        <v>1</v>
      </c>
      <c r="K16" s="63">
        <f t="shared" si="0"/>
        <v>0</v>
      </c>
      <c r="L16" s="60"/>
      <c r="M16" s="60"/>
      <c r="N16" s="60"/>
      <c r="O16" s="60"/>
      <c r="P16" s="61"/>
      <c r="Q16" s="34"/>
      <c r="R16" s="34"/>
      <c r="S16" s="34"/>
      <c r="T16" s="34"/>
      <c r="U16" s="34"/>
      <c r="V16" s="34"/>
    </row>
    <row r="17" ht="11" customHeight="1" outlineLevel="1" spans="1:22">
      <c r="A17" s="53">
        <v>6</v>
      </c>
      <c r="B17" s="13">
        <v>3</v>
      </c>
      <c r="C17" s="13">
        <v>3</v>
      </c>
      <c r="D17" s="13">
        <v>3</v>
      </c>
      <c r="E17" s="52">
        <v>4</v>
      </c>
      <c r="F17" s="13">
        <v>3</v>
      </c>
      <c r="G17" s="13">
        <v>2</v>
      </c>
      <c r="H17" s="13">
        <v>3</v>
      </c>
      <c r="I17" s="52">
        <v>3</v>
      </c>
      <c r="J17" s="52">
        <v>2</v>
      </c>
      <c r="K17" s="63">
        <f t="shared" si="0"/>
        <v>0</v>
      </c>
      <c r="L17" s="60"/>
      <c r="M17" s="60"/>
      <c r="N17" s="60"/>
      <c r="O17" s="60"/>
      <c r="P17" s="61"/>
      <c r="Q17" s="34"/>
      <c r="R17" s="34"/>
      <c r="S17" s="34"/>
      <c r="T17" s="34"/>
      <c r="U17" s="34"/>
      <c r="V17" s="34"/>
    </row>
    <row r="18" ht="11" customHeight="1" outlineLevel="1" spans="1:22">
      <c r="A18" s="51">
        <v>7</v>
      </c>
      <c r="B18" s="13">
        <v>4</v>
      </c>
      <c r="C18" s="13">
        <v>4</v>
      </c>
      <c r="D18" s="13">
        <v>4</v>
      </c>
      <c r="E18" s="52">
        <v>4</v>
      </c>
      <c r="F18" s="13">
        <v>3</v>
      </c>
      <c r="G18" s="13">
        <v>1</v>
      </c>
      <c r="H18" s="13">
        <v>2</v>
      </c>
      <c r="I18" s="52">
        <v>3</v>
      </c>
      <c r="J18" s="52">
        <v>2</v>
      </c>
      <c r="K18" s="63">
        <f t="shared" si="0"/>
        <v>0</v>
      </c>
      <c r="L18" s="60"/>
      <c r="M18" s="60"/>
      <c r="N18" s="60"/>
      <c r="O18" s="60"/>
      <c r="P18" s="61"/>
      <c r="Q18" s="34"/>
      <c r="R18" s="34"/>
      <c r="S18" s="34"/>
      <c r="T18" s="34"/>
      <c r="U18" s="34"/>
      <c r="V18" s="34"/>
    </row>
    <row r="19" ht="11" customHeight="1" outlineLevel="1" spans="1:22">
      <c r="A19" s="53">
        <v>8</v>
      </c>
      <c r="B19" s="13">
        <v>3</v>
      </c>
      <c r="C19" s="13">
        <v>3</v>
      </c>
      <c r="D19" s="13">
        <v>3</v>
      </c>
      <c r="E19" s="52">
        <v>4</v>
      </c>
      <c r="F19" s="13">
        <v>4</v>
      </c>
      <c r="G19" s="13">
        <v>2</v>
      </c>
      <c r="H19" s="13">
        <v>3</v>
      </c>
      <c r="I19" s="52">
        <v>3</v>
      </c>
      <c r="J19" s="52">
        <v>3</v>
      </c>
      <c r="K19" s="63">
        <f t="shared" si="0"/>
        <v>0</v>
      </c>
      <c r="L19" s="60"/>
      <c r="M19" s="60"/>
      <c r="N19" s="60"/>
      <c r="O19" s="60"/>
      <c r="P19" s="61"/>
      <c r="Q19" s="34"/>
      <c r="R19" s="34"/>
      <c r="S19" s="34"/>
      <c r="T19" s="34"/>
      <c r="U19" s="34"/>
      <c r="V19" s="34"/>
    </row>
    <row r="20" ht="11" customHeight="1" outlineLevel="1" spans="1:22">
      <c r="A20" s="53">
        <v>9</v>
      </c>
      <c r="B20" s="13">
        <v>4</v>
      </c>
      <c r="C20" s="13">
        <v>2</v>
      </c>
      <c r="D20" s="13">
        <v>3</v>
      </c>
      <c r="E20" s="52">
        <v>4</v>
      </c>
      <c r="F20" s="13">
        <v>3</v>
      </c>
      <c r="G20" s="13">
        <v>2</v>
      </c>
      <c r="H20" s="13">
        <v>4</v>
      </c>
      <c r="I20" s="52">
        <v>2</v>
      </c>
      <c r="J20" s="52">
        <v>2</v>
      </c>
      <c r="K20" s="63">
        <f t="shared" si="0"/>
        <v>0</v>
      </c>
      <c r="L20" s="60"/>
      <c r="M20" s="60"/>
      <c r="N20" s="60"/>
      <c r="O20" s="60"/>
      <c r="P20" s="61"/>
      <c r="Q20" s="34"/>
      <c r="R20" s="34"/>
      <c r="S20" s="34"/>
      <c r="T20" s="34"/>
      <c r="U20" s="34"/>
      <c r="V20" s="34"/>
    </row>
    <row r="21" ht="11" customHeight="1" outlineLevel="1" spans="1:22">
      <c r="A21" s="51">
        <v>10</v>
      </c>
      <c r="B21" s="13">
        <v>3</v>
      </c>
      <c r="C21" s="13">
        <v>3</v>
      </c>
      <c r="D21" s="13">
        <v>3</v>
      </c>
      <c r="E21" s="52">
        <v>4</v>
      </c>
      <c r="F21" s="13">
        <v>3</v>
      </c>
      <c r="G21" s="13">
        <v>1</v>
      </c>
      <c r="H21" s="13">
        <v>3</v>
      </c>
      <c r="I21" s="52">
        <v>3</v>
      </c>
      <c r="J21" s="52">
        <v>2</v>
      </c>
      <c r="K21" s="63">
        <f t="shared" si="0"/>
        <v>0</v>
      </c>
      <c r="L21" s="60"/>
      <c r="M21" s="60"/>
      <c r="N21" s="60"/>
      <c r="O21" s="60"/>
      <c r="P21" s="61"/>
      <c r="Q21" s="34"/>
      <c r="R21" s="34"/>
      <c r="S21" s="34"/>
      <c r="T21" s="34"/>
      <c r="U21" s="34"/>
      <c r="V21" s="34"/>
    </row>
    <row r="22" ht="11" customHeight="1" outlineLevel="1" spans="1:22">
      <c r="A22" s="53">
        <v>11</v>
      </c>
      <c r="B22" s="13">
        <v>4</v>
      </c>
      <c r="C22" s="13">
        <v>4</v>
      </c>
      <c r="D22" s="13">
        <v>4</v>
      </c>
      <c r="E22" s="52">
        <v>4</v>
      </c>
      <c r="F22" s="13">
        <v>3</v>
      </c>
      <c r="G22" s="13">
        <v>3</v>
      </c>
      <c r="H22" s="13">
        <v>3</v>
      </c>
      <c r="I22" s="64">
        <v>3</v>
      </c>
      <c r="J22" s="65">
        <v>3</v>
      </c>
      <c r="K22" s="63">
        <f t="shared" si="0"/>
        <v>0</v>
      </c>
      <c r="L22" s="60"/>
      <c r="M22" s="60"/>
      <c r="N22" s="60"/>
      <c r="O22" s="60"/>
      <c r="P22" s="61"/>
      <c r="Q22" s="34"/>
      <c r="R22" s="34"/>
      <c r="S22" s="34"/>
      <c r="T22" s="34"/>
      <c r="U22" s="34"/>
      <c r="V22" s="34"/>
    </row>
    <row r="23" ht="11" customHeight="1" outlineLevel="1" spans="1:22">
      <c r="A23" s="53">
        <v>12</v>
      </c>
      <c r="B23" s="13">
        <v>3</v>
      </c>
      <c r="C23" s="13">
        <v>4</v>
      </c>
      <c r="D23" s="13">
        <v>4</v>
      </c>
      <c r="E23" s="52">
        <v>4</v>
      </c>
      <c r="F23" s="13">
        <v>3</v>
      </c>
      <c r="G23" s="13">
        <v>3</v>
      </c>
      <c r="H23" s="13">
        <v>4</v>
      </c>
      <c r="I23" s="52">
        <v>3</v>
      </c>
      <c r="J23" s="52">
        <v>2</v>
      </c>
      <c r="K23" s="63">
        <f t="shared" si="0"/>
        <v>0</v>
      </c>
      <c r="L23" s="60"/>
      <c r="M23" s="60"/>
      <c r="N23" s="60"/>
      <c r="O23" s="60"/>
      <c r="P23" s="61"/>
      <c r="Q23" s="34"/>
      <c r="R23" s="34"/>
      <c r="S23" s="34"/>
      <c r="T23" s="34"/>
      <c r="U23" s="34"/>
      <c r="V23" s="34"/>
    </row>
    <row r="24" ht="11" customHeight="1" outlineLevel="1" spans="1:22">
      <c r="A24" s="51">
        <v>13</v>
      </c>
      <c r="B24" s="13">
        <v>3</v>
      </c>
      <c r="C24" s="13">
        <v>4</v>
      </c>
      <c r="D24" s="13">
        <v>4</v>
      </c>
      <c r="E24" s="52">
        <v>4</v>
      </c>
      <c r="F24" s="13">
        <v>2</v>
      </c>
      <c r="G24" s="13">
        <v>3</v>
      </c>
      <c r="H24" s="13">
        <v>2</v>
      </c>
      <c r="I24" s="52">
        <v>3</v>
      </c>
      <c r="J24" s="52">
        <v>3</v>
      </c>
      <c r="K24" s="63">
        <f t="shared" si="0"/>
        <v>0</v>
      </c>
      <c r="L24" s="60"/>
      <c r="M24" s="60"/>
      <c r="N24" s="60"/>
      <c r="O24" s="60"/>
      <c r="P24" s="61"/>
      <c r="Q24" s="34"/>
      <c r="R24" s="34"/>
      <c r="S24" s="34"/>
      <c r="T24" s="34"/>
      <c r="U24" s="34"/>
      <c r="V24" s="34"/>
    </row>
    <row r="25" ht="11" customHeight="1" outlineLevel="1" spans="1:22">
      <c r="A25" s="53">
        <v>14</v>
      </c>
      <c r="B25" s="13">
        <v>4</v>
      </c>
      <c r="C25" s="13">
        <v>3</v>
      </c>
      <c r="D25" s="13">
        <v>3</v>
      </c>
      <c r="E25" s="52">
        <v>4</v>
      </c>
      <c r="F25" s="13">
        <v>3</v>
      </c>
      <c r="G25" s="13">
        <v>4</v>
      </c>
      <c r="H25" s="13">
        <v>2</v>
      </c>
      <c r="I25" s="52">
        <v>3</v>
      </c>
      <c r="J25" s="52">
        <v>2</v>
      </c>
      <c r="K25" s="63">
        <f t="shared" si="0"/>
        <v>0</v>
      </c>
      <c r="L25" s="60"/>
      <c r="M25" s="60"/>
      <c r="N25" s="60"/>
      <c r="O25" s="60"/>
      <c r="P25" s="61"/>
      <c r="Q25" s="34"/>
      <c r="R25" s="34"/>
      <c r="S25" s="34"/>
      <c r="T25" s="34"/>
      <c r="U25" s="34"/>
      <c r="V25" s="34"/>
    </row>
    <row r="26" ht="11" customHeight="1" outlineLevel="1" spans="1:22">
      <c r="A26" s="53">
        <v>15</v>
      </c>
      <c r="B26" s="13">
        <v>3</v>
      </c>
      <c r="C26" s="13">
        <v>4</v>
      </c>
      <c r="D26" s="13">
        <v>4</v>
      </c>
      <c r="E26" s="52">
        <v>4</v>
      </c>
      <c r="F26" s="13">
        <v>4</v>
      </c>
      <c r="G26" s="13">
        <v>3</v>
      </c>
      <c r="H26" s="13">
        <v>3</v>
      </c>
      <c r="I26" s="52">
        <v>2</v>
      </c>
      <c r="J26" s="52">
        <v>2</v>
      </c>
      <c r="K26" s="63">
        <f t="shared" si="0"/>
        <v>0</v>
      </c>
      <c r="L26" s="60"/>
      <c r="M26" s="60"/>
      <c r="N26" s="60"/>
      <c r="O26" s="60"/>
      <c r="P26" s="61"/>
      <c r="Q26" s="34"/>
      <c r="R26" s="34"/>
      <c r="S26" s="34"/>
      <c r="T26" s="34"/>
      <c r="U26" s="34"/>
      <c r="V26" s="34"/>
    </row>
    <row r="27" ht="11" customHeight="1" outlineLevel="1" spans="1:22">
      <c r="A27" s="51">
        <v>16</v>
      </c>
      <c r="B27" s="13">
        <v>4</v>
      </c>
      <c r="C27" s="13">
        <v>3</v>
      </c>
      <c r="D27" s="13">
        <v>3</v>
      </c>
      <c r="E27" s="52">
        <v>4</v>
      </c>
      <c r="F27" s="13">
        <v>3</v>
      </c>
      <c r="G27" s="13">
        <v>2</v>
      </c>
      <c r="H27" s="13">
        <v>2</v>
      </c>
      <c r="I27" s="52">
        <v>3</v>
      </c>
      <c r="J27" s="52">
        <v>3</v>
      </c>
      <c r="K27" s="63">
        <f t="shared" si="0"/>
        <v>0</v>
      </c>
      <c r="L27" s="60"/>
      <c r="M27" s="60"/>
      <c r="N27" s="60"/>
      <c r="O27" s="60"/>
      <c r="P27" s="61"/>
      <c r="Q27" s="34"/>
      <c r="R27" s="34"/>
      <c r="S27" s="34"/>
      <c r="T27" s="34"/>
      <c r="U27" s="34"/>
      <c r="V27" s="34"/>
    </row>
    <row r="28" ht="11" customHeight="1" outlineLevel="1" spans="1:22">
      <c r="A28" s="53">
        <v>17</v>
      </c>
      <c r="B28" s="13">
        <v>4</v>
      </c>
      <c r="C28" s="13">
        <v>2</v>
      </c>
      <c r="D28" s="13">
        <v>4</v>
      </c>
      <c r="E28" s="52">
        <v>4</v>
      </c>
      <c r="F28" s="13">
        <v>4</v>
      </c>
      <c r="G28" s="13">
        <v>3</v>
      </c>
      <c r="H28" s="13">
        <v>3</v>
      </c>
      <c r="I28" s="52">
        <v>2</v>
      </c>
      <c r="J28" s="52">
        <v>2</v>
      </c>
      <c r="K28" s="63">
        <f t="shared" si="0"/>
        <v>0</v>
      </c>
      <c r="L28" s="60"/>
      <c r="M28" s="60"/>
      <c r="N28" s="60"/>
      <c r="O28" s="60"/>
      <c r="P28" s="61"/>
      <c r="Q28" s="34"/>
      <c r="R28" s="34"/>
      <c r="S28" s="34"/>
      <c r="T28" s="34"/>
      <c r="U28" s="34"/>
      <c r="V28" s="34"/>
    </row>
    <row r="29" ht="11" customHeight="1" outlineLevel="1" spans="1:22">
      <c r="A29" s="53">
        <v>18</v>
      </c>
      <c r="B29" s="13">
        <v>4</v>
      </c>
      <c r="C29" s="13">
        <v>3</v>
      </c>
      <c r="D29" s="13">
        <v>4</v>
      </c>
      <c r="E29" s="52">
        <v>4</v>
      </c>
      <c r="F29" s="13">
        <v>3</v>
      </c>
      <c r="G29" s="13">
        <v>4</v>
      </c>
      <c r="H29" s="13">
        <v>4</v>
      </c>
      <c r="I29" s="52">
        <v>3</v>
      </c>
      <c r="J29" s="52">
        <v>2</v>
      </c>
      <c r="K29" s="63">
        <f t="shared" si="0"/>
        <v>0</v>
      </c>
      <c r="L29" s="60"/>
      <c r="M29" s="60"/>
      <c r="N29" s="60"/>
      <c r="O29" s="60"/>
      <c r="P29" s="61"/>
      <c r="Q29" s="34"/>
      <c r="R29" s="34"/>
      <c r="S29" s="34"/>
      <c r="T29" s="34"/>
      <c r="U29" s="34"/>
      <c r="V29" s="34"/>
    </row>
    <row r="30" ht="11" customHeight="1" outlineLevel="1" spans="1:22">
      <c r="A30" s="51">
        <v>19</v>
      </c>
      <c r="B30" s="13">
        <v>4</v>
      </c>
      <c r="C30" s="13">
        <v>3</v>
      </c>
      <c r="D30" s="13">
        <v>4</v>
      </c>
      <c r="E30" s="52">
        <v>4</v>
      </c>
      <c r="F30" s="13">
        <v>3</v>
      </c>
      <c r="G30" s="13">
        <v>3</v>
      </c>
      <c r="H30" s="13">
        <v>3</v>
      </c>
      <c r="I30" s="52">
        <v>3</v>
      </c>
      <c r="J30" s="52">
        <v>3</v>
      </c>
      <c r="K30" s="63">
        <f t="shared" si="0"/>
        <v>0</v>
      </c>
      <c r="L30" s="60"/>
      <c r="M30" s="60"/>
      <c r="N30" s="60"/>
      <c r="O30" s="60"/>
      <c r="P30" s="61"/>
      <c r="Q30" s="34"/>
      <c r="R30" s="34"/>
      <c r="S30" s="34"/>
      <c r="T30" s="34"/>
      <c r="U30" s="34"/>
      <c r="V30" s="34"/>
    </row>
    <row r="31" ht="11" customHeight="1" outlineLevel="1" spans="1:22">
      <c r="A31" s="53">
        <v>20</v>
      </c>
      <c r="B31" s="13">
        <v>4</v>
      </c>
      <c r="C31" s="13">
        <v>4</v>
      </c>
      <c r="D31" s="13">
        <v>3</v>
      </c>
      <c r="E31" s="52">
        <v>4</v>
      </c>
      <c r="F31" s="13">
        <v>3</v>
      </c>
      <c r="G31" s="13">
        <v>2</v>
      </c>
      <c r="H31" s="13">
        <v>3</v>
      </c>
      <c r="I31" s="52">
        <v>3</v>
      </c>
      <c r="J31" s="52">
        <v>3</v>
      </c>
      <c r="K31" s="63">
        <f t="shared" si="0"/>
        <v>0</v>
      </c>
      <c r="L31" s="60"/>
      <c r="M31" s="60"/>
      <c r="N31" s="60"/>
      <c r="O31" s="60"/>
      <c r="P31" s="61"/>
      <c r="Q31" s="34"/>
      <c r="R31" s="34"/>
      <c r="S31" s="34"/>
      <c r="T31" s="34"/>
      <c r="U31" s="34"/>
      <c r="V31" s="34"/>
    </row>
    <row r="32" ht="11" customHeight="1" outlineLevel="1" spans="1:22">
      <c r="A32" s="53">
        <v>21</v>
      </c>
      <c r="B32" s="13">
        <v>4</v>
      </c>
      <c r="C32" s="13">
        <v>3</v>
      </c>
      <c r="D32" s="13">
        <v>4</v>
      </c>
      <c r="E32" s="52">
        <v>4</v>
      </c>
      <c r="F32" s="13">
        <v>3</v>
      </c>
      <c r="G32" s="13">
        <v>3</v>
      </c>
      <c r="H32" s="13">
        <v>4</v>
      </c>
      <c r="I32" s="52">
        <v>2</v>
      </c>
      <c r="J32" s="52">
        <v>3</v>
      </c>
      <c r="K32" s="63">
        <f t="shared" si="0"/>
        <v>0</v>
      </c>
      <c r="L32" s="60"/>
      <c r="M32" s="60"/>
      <c r="N32" s="60"/>
      <c r="O32" s="60"/>
      <c r="P32" s="61"/>
      <c r="Q32" s="34"/>
      <c r="R32" s="34"/>
      <c r="S32" s="34"/>
      <c r="T32" s="34"/>
      <c r="U32" s="34"/>
      <c r="V32" s="34"/>
    </row>
    <row r="33" ht="11" customHeight="1" outlineLevel="1" spans="1:22">
      <c r="A33" s="51">
        <v>22</v>
      </c>
      <c r="B33" s="13">
        <v>3</v>
      </c>
      <c r="C33" s="13">
        <v>3</v>
      </c>
      <c r="D33" s="13">
        <v>4</v>
      </c>
      <c r="E33" s="52">
        <v>4</v>
      </c>
      <c r="F33" s="13">
        <v>3</v>
      </c>
      <c r="G33" s="13">
        <v>3</v>
      </c>
      <c r="H33" s="13">
        <v>3</v>
      </c>
      <c r="I33" s="52">
        <v>3</v>
      </c>
      <c r="J33" s="52">
        <v>2</v>
      </c>
      <c r="K33" s="63">
        <f t="shared" si="0"/>
        <v>0</v>
      </c>
      <c r="L33" s="60"/>
      <c r="M33" s="60"/>
      <c r="N33" s="60"/>
      <c r="O33" s="60"/>
      <c r="P33" s="61"/>
      <c r="Q33" s="34"/>
      <c r="R33" s="34"/>
      <c r="S33" s="34"/>
      <c r="T33" s="34"/>
      <c r="U33" s="34"/>
      <c r="V33" s="34"/>
    </row>
    <row r="34" ht="11" customHeight="1" outlineLevel="1" spans="1:22">
      <c r="A34" s="53">
        <v>23</v>
      </c>
      <c r="B34" s="13">
        <v>4</v>
      </c>
      <c r="C34" s="13">
        <v>2</v>
      </c>
      <c r="D34" s="13">
        <v>3</v>
      </c>
      <c r="E34" s="52">
        <v>4</v>
      </c>
      <c r="F34" s="13">
        <v>4</v>
      </c>
      <c r="G34" s="13">
        <v>2</v>
      </c>
      <c r="H34" s="13">
        <v>3</v>
      </c>
      <c r="I34" s="52">
        <v>3</v>
      </c>
      <c r="J34" s="52">
        <v>2</v>
      </c>
      <c r="K34" s="63">
        <f t="shared" si="0"/>
        <v>0</v>
      </c>
      <c r="L34" s="60"/>
      <c r="M34" s="60"/>
      <c r="N34" s="60"/>
      <c r="O34" s="60"/>
      <c r="P34" s="61"/>
      <c r="Q34" s="34"/>
      <c r="R34" s="34"/>
      <c r="S34" s="34"/>
      <c r="T34" s="34"/>
      <c r="U34" s="34"/>
      <c r="V34" s="34"/>
    </row>
    <row r="35" ht="11" customHeight="1" outlineLevel="1" spans="1:22">
      <c r="A35" s="53">
        <v>24</v>
      </c>
      <c r="B35" s="13">
        <v>3</v>
      </c>
      <c r="C35" s="13">
        <v>2</v>
      </c>
      <c r="D35" s="13">
        <v>4</v>
      </c>
      <c r="E35" s="52">
        <v>4</v>
      </c>
      <c r="F35" s="13">
        <v>3</v>
      </c>
      <c r="G35" s="13">
        <v>3</v>
      </c>
      <c r="H35" s="13">
        <v>3</v>
      </c>
      <c r="I35" s="52">
        <v>3</v>
      </c>
      <c r="J35" s="52">
        <v>3</v>
      </c>
      <c r="K35" s="63">
        <f t="shared" si="0"/>
        <v>0</v>
      </c>
      <c r="L35" s="60"/>
      <c r="M35" s="60"/>
      <c r="N35" s="60"/>
      <c r="O35" s="60"/>
      <c r="P35" s="61"/>
      <c r="Q35" s="34"/>
      <c r="R35" s="34"/>
      <c r="S35" s="34"/>
      <c r="T35" s="34"/>
      <c r="U35" s="34"/>
      <c r="V35" s="34"/>
    </row>
    <row r="36" ht="11" customHeight="1" outlineLevel="1" spans="1:22">
      <c r="A36" s="51">
        <v>25</v>
      </c>
      <c r="B36" s="13">
        <v>4</v>
      </c>
      <c r="C36" s="13">
        <v>2</v>
      </c>
      <c r="D36" s="13">
        <v>4</v>
      </c>
      <c r="E36" s="52">
        <v>4</v>
      </c>
      <c r="F36" s="13">
        <v>3</v>
      </c>
      <c r="G36" s="13">
        <v>2</v>
      </c>
      <c r="H36" s="13">
        <v>4</v>
      </c>
      <c r="I36" s="52">
        <v>2</v>
      </c>
      <c r="J36" s="52">
        <v>2</v>
      </c>
      <c r="K36" s="63">
        <f t="shared" si="0"/>
        <v>0</v>
      </c>
      <c r="L36" s="60"/>
      <c r="M36" s="60"/>
      <c r="N36" s="60"/>
      <c r="O36" s="60"/>
      <c r="P36" s="61"/>
      <c r="Q36" s="34"/>
      <c r="R36" s="34"/>
      <c r="S36" s="34"/>
      <c r="T36" s="34"/>
      <c r="U36" s="34"/>
      <c r="V36" s="34"/>
    </row>
    <row r="37" ht="11" customHeight="1" outlineLevel="1" spans="1:22">
      <c r="A37" s="53">
        <v>26</v>
      </c>
      <c r="B37" s="13">
        <v>3</v>
      </c>
      <c r="C37" s="13">
        <v>3</v>
      </c>
      <c r="D37" s="13">
        <v>3</v>
      </c>
      <c r="E37" s="52">
        <v>4</v>
      </c>
      <c r="F37" s="13">
        <v>3</v>
      </c>
      <c r="G37" s="13">
        <v>3</v>
      </c>
      <c r="H37" s="13">
        <v>3</v>
      </c>
      <c r="I37" s="52">
        <v>2</v>
      </c>
      <c r="J37" s="52">
        <v>2</v>
      </c>
      <c r="K37" s="63">
        <f t="shared" si="0"/>
        <v>0</v>
      </c>
      <c r="L37" s="60"/>
      <c r="M37" s="60"/>
      <c r="N37" s="60"/>
      <c r="O37" s="60"/>
      <c r="P37" s="61"/>
      <c r="Q37" s="34"/>
      <c r="R37" s="34"/>
      <c r="S37" s="34"/>
      <c r="T37" s="34"/>
      <c r="U37" s="34"/>
      <c r="V37" s="34"/>
    </row>
    <row r="38" ht="11" customHeight="1" outlineLevel="1" spans="1:22">
      <c r="A38" s="53">
        <v>27</v>
      </c>
      <c r="B38" s="13">
        <v>4</v>
      </c>
      <c r="C38" s="13">
        <v>4</v>
      </c>
      <c r="D38" s="13">
        <v>4</v>
      </c>
      <c r="E38" s="52">
        <v>4</v>
      </c>
      <c r="F38" s="13">
        <v>4</v>
      </c>
      <c r="G38" s="13">
        <v>2</v>
      </c>
      <c r="H38" s="13">
        <v>2</v>
      </c>
      <c r="I38" s="52">
        <v>2</v>
      </c>
      <c r="J38" s="52">
        <v>2</v>
      </c>
      <c r="K38" s="63">
        <f t="shared" si="0"/>
        <v>0</v>
      </c>
      <c r="L38" s="60"/>
      <c r="M38" s="60"/>
      <c r="N38" s="60"/>
      <c r="O38" s="60"/>
      <c r="P38" s="61"/>
      <c r="Q38" s="34"/>
      <c r="R38" s="34"/>
      <c r="S38" s="34"/>
      <c r="T38" s="34"/>
      <c r="U38" s="34"/>
      <c r="V38" s="34"/>
    </row>
    <row r="39" ht="11" customHeight="1" outlineLevel="1" spans="1:22">
      <c r="A39" s="51">
        <v>28</v>
      </c>
      <c r="B39" s="13">
        <v>4</v>
      </c>
      <c r="C39" s="13">
        <v>3</v>
      </c>
      <c r="D39" s="13">
        <v>3</v>
      </c>
      <c r="E39" s="52">
        <v>4</v>
      </c>
      <c r="F39" s="13">
        <v>3</v>
      </c>
      <c r="G39" s="13">
        <v>3</v>
      </c>
      <c r="H39" s="13">
        <v>3</v>
      </c>
      <c r="I39" s="52">
        <v>3</v>
      </c>
      <c r="J39" s="52">
        <v>1</v>
      </c>
      <c r="K39" s="63">
        <f t="shared" si="0"/>
        <v>0</v>
      </c>
      <c r="L39" s="60"/>
      <c r="M39" s="60"/>
      <c r="N39" s="60"/>
      <c r="O39" s="60"/>
      <c r="P39" s="61"/>
      <c r="Q39" s="34"/>
      <c r="R39" s="34"/>
      <c r="S39" s="34"/>
      <c r="T39" s="34"/>
      <c r="U39" s="34"/>
      <c r="V39" s="34"/>
    </row>
    <row r="40" ht="11" customHeight="1" outlineLevel="1" spans="1:22">
      <c r="A40" s="53">
        <v>29</v>
      </c>
      <c r="B40" s="13">
        <v>4</v>
      </c>
      <c r="C40" s="13">
        <v>4</v>
      </c>
      <c r="D40" s="13">
        <v>3</v>
      </c>
      <c r="E40" s="52">
        <v>4</v>
      </c>
      <c r="F40" s="13">
        <v>3</v>
      </c>
      <c r="G40" s="13">
        <v>4</v>
      </c>
      <c r="H40" s="13">
        <v>2</v>
      </c>
      <c r="I40" s="52">
        <v>3</v>
      </c>
      <c r="J40" s="52">
        <v>2</v>
      </c>
      <c r="K40" s="63">
        <f t="shared" si="0"/>
        <v>0</v>
      </c>
      <c r="L40" s="60"/>
      <c r="M40" s="60"/>
      <c r="N40" s="60"/>
      <c r="O40" s="60"/>
      <c r="P40" s="61"/>
      <c r="Q40" s="34"/>
      <c r="R40" s="34"/>
      <c r="S40" s="34"/>
      <c r="T40" s="34"/>
      <c r="U40" s="34"/>
      <c r="V40" s="34"/>
    </row>
    <row r="41" ht="11" customHeight="1" outlineLevel="1" spans="1:22">
      <c r="A41" s="53">
        <v>30</v>
      </c>
      <c r="B41" s="13">
        <v>3</v>
      </c>
      <c r="C41" s="13">
        <v>3</v>
      </c>
      <c r="D41" s="13">
        <v>4</v>
      </c>
      <c r="E41" s="52">
        <v>4</v>
      </c>
      <c r="F41" s="13">
        <v>3</v>
      </c>
      <c r="G41" s="13">
        <v>3</v>
      </c>
      <c r="H41" s="13">
        <v>3</v>
      </c>
      <c r="I41" s="52">
        <v>3</v>
      </c>
      <c r="J41" s="52">
        <v>2</v>
      </c>
      <c r="K41" s="63">
        <f t="shared" si="0"/>
        <v>0</v>
      </c>
      <c r="L41" s="60"/>
      <c r="M41" s="60"/>
      <c r="N41" s="60"/>
      <c r="O41" s="60"/>
      <c r="P41" s="61"/>
      <c r="Q41" s="34"/>
      <c r="R41" s="34"/>
      <c r="S41" s="34"/>
      <c r="T41" s="34"/>
      <c r="U41" s="34"/>
      <c r="V41" s="34"/>
    </row>
    <row r="42" ht="11" customHeight="1" outlineLevel="1" spans="1:22">
      <c r="A42" s="51">
        <v>31</v>
      </c>
      <c r="B42" s="13">
        <v>4</v>
      </c>
      <c r="C42" s="13">
        <v>3</v>
      </c>
      <c r="D42" s="13">
        <v>4</v>
      </c>
      <c r="E42" s="52">
        <v>4</v>
      </c>
      <c r="F42" s="13">
        <v>4</v>
      </c>
      <c r="G42" s="13">
        <v>2</v>
      </c>
      <c r="H42" s="13">
        <v>2</v>
      </c>
      <c r="I42" s="52">
        <v>3</v>
      </c>
      <c r="J42" s="52">
        <v>3</v>
      </c>
      <c r="K42" s="63">
        <f t="shared" si="0"/>
        <v>0</v>
      </c>
      <c r="L42" s="60"/>
      <c r="M42" s="60"/>
      <c r="N42" s="60"/>
      <c r="O42" s="60"/>
      <c r="P42" s="61"/>
      <c r="Q42" s="34"/>
      <c r="R42" s="34"/>
      <c r="S42" s="34"/>
      <c r="T42" s="34"/>
      <c r="U42" s="34"/>
      <c r="V42" s="34"/>
    </row>
    <row r="43" ht="11" customHeight="1" outlineLevel="1" spans="1:22">
      <c r="A43" s="53">
        <v>32</v>
      </c>
      <c r="B43" s="13">
        <v>4</v>
      </c>
      <c r="C43" s="13">
        <v>3</v>
      </c>
      <c r="D43" s="13">
        <v>4</v>
      </c>
      <c r="E43" s="52">
        <v>4</v>
      </c>
      <c r="F43" s="13">
        <v>3</v>
      </c>
      <c r="G43" s="13">
        <v>3</v>
      </c>
      <c r="H43" s="13">
        <v>2</v>
      </c>
      <c r="I43" s="52">
        <v>3</v>
      </c>
      <c r="J43" s="52">
        <v>2</v>
      </c>
      <c r="K43" s="63">
        <f t="shared" si="0"/>
        <v>0</v>
      </c>
      <c r="L43" s="60"/>
      <c r="M43" s="60"/>
      <c r="N43" s="60"/>
      <c r="O43" s="60"/>
      <c r="P43" s="61"/>
      <c r="Q43" s="34"/>
      <c r="R43" s="34"/>
      <c r="S43" s="34"/>
      <c r="T43" s="34"/>
      <c r="U43" s="34"/>
      <c r="V43" s="34"/>
    </row>
    <row r="44" ht="11" customHeight="1" outlineLevel="1" spans="1:22">
      <c r="A44" s="53">
        <v>33</v>
      </c>
      <c r="B44" s="13">
        <v>4</v>
      </c>
      <c r="C44" s="13">
        <v>4</v>
      </c>
      <c r="D44" s="13">
        <v>4</v>
      </c>
      <c r="E44" s="52">
        <v>4</v>
      </c>
      <c r="F44" s="13">
        <v>3</v>
      </c>
      <c r="G44" s="13">
        <v>4</v>
      </c>
      <c r="H44" s="13">
        <v>2</v>
      </c>
      <c r="I44" s="52">
        <v>2</v>
      </c>
      <c r="J44" s="52">
        <v>2</v>
      </c>
      <c r="K44" s="63">
        <f t="shared" si="0"/>
        <v>0</v>
      </c>
      <c r="L44" s="60"/>
      <c r="M44" s="60"/>
      <c r="N44" s="60"/>
      <c r="O44" s="60"/>
      <c r="P44" s="61"/>
      <c r="Q44" s="34"/>
      <c r="R44" s="34"/>
      <c r="S44" s="34"/>
      <c r="T44" s="34"/>
      <c r="U44" s="34"/>
      <c r="V44" s="34"/>
    </row>
    <row r="45" ht="11" customHeight="1" outlineLevel="1" spans="1:22">
      <c r="A45" s="51">
        <v>34</v>
      </c>
      <c r="B45" s="13">
        <v>4</v>
      </c>
      <c r="C45" s="13">
        <v>2</v>
      </c>
      <c r="D45" s="13">
        <v>4</v>
      </c>
      <c r="E45" s="52">
        <v>4</v>
      </c>
      <c r="F45" s="13">
        <v>4</v>
      </c>
      <c r="G45" s="13">
        <v>3</v>
      </c>
      <c r="H45" s="13">
        <v>3</v>
      </c>
      <c r="I45" s="52">
        <v>3</v>
      </c>
      <c r="J45" s="52">
        <v>2</v>
      </c>
      <c r="K45" s="63">
        <f t="shared" si="0"/>
        <v>0</v>
      </c>
      <c r="L45" s="60"/>
      <c r="M45" s="60"/>
      <c r="N45" s="60"/>
      <c r="O45" s="60"/>
      <c r="P45" s="61"/>
      <c r="Q45" s="34"/>
      <c r="R45" s="34"/>
      <c r="S45" s="34"/>
      <c r="T45" s="34"/>
      <c r="U45" s="34"/>
      <c r="V45" s="34"/>
    </row>
    <row r="46" ht="11" customHeight="1" outlineLevel="1" spans="1:22">
      <c r="A46" s="53">
        <v>35</v>
      </c>
      <c r="B46" s="13">
        <v>3</v>
      </c>
      <c r="C46" s="13">
        <v>3</v>
      </c>
      <c r="D46" s="13">
        <v>3</v>
      </c>
      <c r="E46" s="52">
        <v>4</v>
      </c>
      <c r="F46" s="13">
        <v>3</v>
      </c>
      <c r="G46" s="13">
        <v>4</v>
      </c>
      <c r="H46" s="13">
        <v>2</v>
      </c>
      <c r="I46" s="52">
        <v>3</v>
      </c>
      <c r="J46" s="52">
        <v>2</v>
      </c>
      <c r="K46" s="63">
        <f t="shared" si="0"/>
        <v>0</v>
      </c>
      <c r="L46" s="60"/>
      <c r="M46" s="60"/>
      <c r="N46" s="60"/>
      <c r="O46" s="60"/>
      <c r="P46" s="61"/>
      <c r="Q46" s="34"/>
      <c r="R46" s="34"/>
      <c r="S46" s="34"/>
      <c r="T46" s="34"/>
      <c r="U46" s="34"/>
      <c r="V46" s="34"/>
    </row>
    <row r="47" ht="11" customHeight="1" outlineLevel="1" spans="1:22">
      <c r="A47" s="53">
        <v>36</v>
      </c>
      <c r="B47" s="13">
        <v>3</v>
      </c>
      <c r="C47" s="13">
        <v>4</v>
      </c>
      <c r="D47" s="13">
        <v>4</v>
      </c>
      <c r="E47" s="52">
        <v>4</v>
      </c>
      <c r="F47" s="13">
        <v>3</v>
      </c>
      <c r="G47" s="13">
        <v>2</v>
      </c>
      <c r="H47" s="13">
        <v>2</v>
      </c>
      <c r="I47" s="52">
        <v>3</v>
      </c>
      <c r="J47" s="52">
        <v>2</v>
      </c>
      <c r="K47" s="63">
        <f t="shared" si="0"/>
        <v>0</v>
      </c>
      <c r="L47" s="60"/>
      <c r="M47" s="60"/>
      <c r="N47" s="60"/>
      <c r="O47" s="60"/>
      <c r="P47" s="61"/>
      <c r="Q47" s="34"/>
      <c r="R47" s="34"/>
      <c r="S47" s="34"/>
      <c r="T47" s="34"/>
      <c r="U47" s="34"/>
      <c r="V47" s="34"/>
    </row>
    <row r="48" ht="11" customHeight="1" outlineLevel="1" spans="1:22">
      <c r="A48" s="51">
        <v>37</v>
      </c>
      <c r="B48" s="13">
        <v>4</v>
      </c>
      <c r="C48" s="13">
        <v>3</v>
      </c>
      <c r="D48" s="13">
        <v>3</v>
      </c>
      <c r="E48" s="52">
        <v>4</v>
      </c>
      <c r="F48" s="13">
        <v>4</v>
      </c>
      <c r="G48" s="13">
        <v>3</v>
      </c>
      <c r="H48" s="13">
        <v>3</v>
      </c>
      <c r="I48" s="52">
        <v>2</v>
      </c>
      <c r="J48" s="52">
        <v>1</v>
      </c>
      <c r="K48" s="63">
        <f t="shared" si="0"/>
        <v>0</v>
      </c>
      <c r="L48" s="60"/>
      <c r="M48" s="60"/>
      <c r="N48" s="60"/>
      <c r="O48" s="60"/>
      <c r="P48" s="61"/>
      <c r="Q48" s="34"/>
      <c r="R48" s="34"/>
      <c r="S48" s="34"/>
      <c r="T48" s="34"/>
      <c r="U48" s="34"/>
      <c r="V48" s="34"/>
    </row>
    <row r="49" ht="11" customHeight="1" outlineLevel="1" spans="1:22">
      <c r="A49" s="53">
        <v>38</v>
      </c>
      <c r="B49" s="13">
        <v>4</v>
      </c>
      <c r="C49" s="13">
        <v>2</v>
      </c>
      <c r="D49" s="13">
        <v>4</v>
      </c>
      <c r="E49" s="52">
        <v>4</v>
      </c>
      <c r="F49" s="13">
        <v>3</v>
      </c>
      <c r="G49" s="13">
        <v>2</v>
      </c>
      <c r="H49" s="13">
        <v>3</v>
      </c>
      <c r="I49" s="52">
        <v>3</v>
      </c>
      <c r="J49" s="52">
        <v>1</v>
      </c>
      <c r="K49" s="63">
        <f t="shared" si="0"/>
        <v>0</v>
      </c>
      <c r="L49" s="60"/>
      <c r="M49" s="60"/>
      <c r="N49" s="60"/>
      <c r="O49" s="60"/>
      <c r="P49" s="61"/>
      <c r="Q49" s="34"/>
      <c r="R49" s="34"/>
      <c r="S49" s="34"/>
      <c r="T49" s="34"/>
      <c r="U49" s="34"/>
      <c r="V49" s="34"/>
    </row>
    <row r="50" ht="11" customHeight="1" outlineLevel="1" spans="1:22">
      <c r="A50" s="53">
        <v>39</v>
      </c>
      <c r="B50" s="13">
        <v>4</v>
      </c>
      <c r="C50" s="13">
        <v>3</v>
      </c>
      <c r="D50" s="13">
        <v>3</v>
      </c>
      <c r="E50" s="52">
        <v>4</v>
      </c>
      <c r="F50" s="13">
        <v>3</v>
      </c>
      <c r="G50" s="13">
        <v>2</v>
      </c>
      <c r="H50" s="13">
        <v>4</v>
      </c>
      <c r="I50" s="52">
        <v>3</v>
      </c>
      <c r="J50" s="52">
        <v>2</v>
      </c>
      <c r="K50" s="63">
        <f t="shared" si="0"/>
        <v>0</v>
      </c>
      <c r="L50" s="60"/>
      <c r="M50" s="60"/>
      <c r="N50" s="60"/>
      <c r="O50" s="60"/>
      <c r="P50" s="61"/>
      <c r="Q50" s="34"/>
      <c r="R50" s="34"/>
      <c r="S50" s="34"/>
      <c r="T50" s="34"/>
      <c r="U50" s="34"/>
      <c r="V50" s="34"/>
    </row>
    <row r="51" ht="11" customHeight="1" outlineLevel="1" spans="1:22">
      <c r="A51" s="51">
        <v>40</v>
      </c>
      <c r="B51" s="13">
        <v>3</v>
      </c>
      <c r="C51" s="13">
        <v>4</v>
      </c>
      <c r="D51" s="13">
        <v>3</v>
      </c>
      <c r="E51" s="52">
        <v>4</v>
      </c>
      <c r="F51" s="13">
        <v>4</v>
      </c>
      <c r="G51" s="52">
        <v>3</v>
      </c>
      <c r="H51" s="52">
        <v>2</v>
      </c>
      <c r="I51" s="13">
        <v>3</v>
      </c>
      <c r="J51" s="13">
        <v>3</v>
      </c>
      <c r="K51" s="63">
        <f t="shared" si="0"/>
        <v>0</v>
      </c>
      <c r="L51" s="60"/>
      <c r="M51" s="60"/>
      <c r="N51" s="60"/>
      <c r="O51" s="60"/>
      <c r="P51" s="61"/>
      <c r="Q51" s="34"/>
      <c r="R51" s="34"/>
      <c r="S51" s="34"/>
      <c r="T51" s="34"/>
      <c r="U51" s="34"/>
      <c r="V51" s="34"/>
    </row>
    <row r="52" ht="11" customHeight="1" outlineLevel="1" spans="1:22">
      <c r="A52" s="53">
        <v>41</v>
      </c>
      <c r="B52" s="13">
        <v>4</v>
      </c>
      <c r="C52" s="13">
        <v>3</v>
      </c>
      <c r="D52" s="13">
        <v>4</v>
      </c>
      <c r="E52" s="52">
        <v>4</v>
      </c>
      <c r="F52" s="13">
        <v>3</v>
      </c>
      <c r="G52" s="52">
        <v>3</v>
      </c>
      <c r="H52" s="52">
        <v>3</v>
      </c>
      <c r="I52" s="13">
        <v>3</v>
      </c>
      <c r="J52" s="13">
        <v>2</v>
      </c>
      <c r="K52" s="63">
        <f t="shared" si="0"/>
        <v>0</v>
      </c>
      <c r="L52" s="60"/>
      <c r="M52" s="60"/>
      <c r="N52" s="60"/>
      <c r="O52" s="60"/>
      <c r="P52" s="61"/>
      <c r="Q52" s="34"/>
      <c r="R52" s="34"/>
      <c r="S52" s="34"/>
      <c r="T52" s="34"/>
      <c r="U52" s="34"/>
      <c r="V52" s="34"/>
    </row>
    <row r="53" ht="11" customHeight="1" outlineLevel="1" spans="1:22">
      <c r="A53" s="53">
        <v>42</v>
      </c>
      <c r="B53" s="13">
        <v>4</v>
      </c>
      <c r="C53" s="13">
        <v>3</v>
      </c>
      <c r="D53" s="13">
        <v>3</v>
      </c>
      <c r="E53" s="52">
        <v>4</v>
      </c>
      <c r="F53" s="13">
        <v>3</v>
      </c>
      <c r="G53" s="52">
        <v>2</v>
      </c>
      <c r="H53" s="52">
        <v>3</v>
      </c>
      <c r="I53" s="13">
        <v>2</v>
      </c>
      <c r="J53" s="13">
        <v>3</v>
      </c>
      <c r="K53" s="63">
        <f t="shared" si="0"/>
        <v>0</v>
      </c>
      <c r="L53" s="60"/>
      <c r="M53" s="60"/>
      <c r="N53" s="60"/>
      <c r="O53" s="60"/>
      <c r="P53" s="61"/>
      <c r="Q53" s="34"/>
      <c r="R53" s="34"/>
      <c r="S53" s="34"/>
      <c r="T53" s="34"/>
      <c r="U53" s="34"/>
      <c r="V53" s="34"/>
    </row>
    <row r="54" ht="11" customHeight="1" outlineLevel="1" spans="1:22">
      <c r="A54" s="51">
        <v>43</v>
      </c>
      <c r="B54" s="13">
        <v>3</v>
      </c>
      <c r="C54" s="13">
        <v>4</v>
      </c>
      <c r="D54" s="13">
        <v>4</v>
      </c>
      <c r="E54" s="52">
        <v>4</v>
      </c>
      <c r="F54" s="13">
        <v>2</v>
      </c>
      <c r="G54" s="52">
        <v>3</v>
      </c>
      <c r="H54" s="52">
        <v>3</v>
      </c>
      <c r="I54" s="13">
        <v>3</v>
      </c>
      <c r="J54" s="13">
        <v>2</v>
      </c>
      <c r="K54" s="63">
        <f t="shared" si="0"/>
        <v>0</v>
      </c>
      <c r="L54" s="60"/>
      <c r="M54" s="60"/>
      <c r="N54" s="60"/>
      <c r="O54" s="60"/>
      <c r="P54" s="61"/>
      <c r="Q54" s="34"/>
      <c r="R54" s="34"/>
      <c r="S54" s="34"/>
      <c r="T54" s="34"/>
      <c r="U54" s="34"/>
      <c r="V54" s="34"/>
    </row>
    <row r="55" ht="11" customHeight="1" outlineLevel="1" spans="1:22">
      <c r="A55" s="53">
        <v>44</v>
      </c>
      <c r="B55" s="13">
        <v>3</v>
      </c>
      <c r="C55" s="13">
        <v>3</v>
      </c>
      <c r="D55" s="13">
        <v>3</v>
      </c>
      <c r="E55" s="52">
        <v>4</v>
      </c>
      <c r="F55" s="13">
        <v>2</v>
      </c>
      <c r="G55" s="52">
        <v>2</v>
      </c>
      <c r="H55" s="52">
        <v>3</v>
      </c>
      <c r="I55" s="13">
        <v>2</v>
      </c>
      <c r="J55" s="13">
        <v>3</v>
      </c>
      <c r="K55" s="63">
        <f t="shared" si="0"/>
        <v>0</v>
      </c>
      <c r="L55" s="60"/>
      <c r="M55" s="60"/>
      <c r="N55" s="60"/>
      <c r="O55" s="60"/>
      <c r="P55" s="61"/>
      <c r="Q55" s="34"/>
      <c r="R55" s="34"/>
      <c r="S55" s="34"/>
      <c r="T55" s="34"/>
      <c r="U55" s="34"/>
      <c r="V55" s="34"/>
    </row>
    <row r="56" ht="11" customHeight="1" outlineLevel="1" spans="1:22">
      <c r="A56" s="53">
        <v>45</v>
      </c>
      <c r="B56" s="13">
        <v>4</v>
      </c>
      <c r="C56" s="13">
        <v>4</v>
      </c>
      <c r="D56" s="13">
        <v>4</v>
      </c>
      <c r="E56" s="52">
        <v>4</v>
      </c>
      <c r="F56" s="13">
        <v>3</v>
      </c>
      <c r="G56" s="52">
        <v>3</v>
      </c>
      <c r="H56" s="52">
        <v>3</v>
      </c>
      <c r="I56" s="13">
        <v>3</v>
      </c>
      <c r="J56" s="13">
        <v>2</v>
      </c>
      <c r="K56" s="63">
        <f t="shared" si="0"/>
        <v>0</v>
      </c>
      <c r="L56" s="60"/>
      <c r="M56" s="60"/>
      <c r="N56" s="60"/>
      <c r="O56" s="60"/>
      <c r="P56" s="61"/>
      <c r="Q56" s="34"/>
      <c r="R56" s="34"/>
      <c r="S56" s="34"/>
      <c r="T56" s="34"/>
      <c r="U56" s="34"/>
      <c r="V56" s="34"/>
    </row>
    <row r="57" ht="11" customHeight="1" outlineLevel="1" spans="1:22">
      <c r="A57" s="51">
        <v>46</v>
      </c>
      <c r="B57" s="13">
        <v>3</v>
      </c>
      <c r="C57" s="13">
        <v>3</v>
      </c>
      <c r="D57" s="13">
        <v>4</v>
      </c>
      <c r="E57" s="52">
        <v>4</v>
      </c>
      <c r="F57" s="13">
        <v>2</v>
      </c>
      <c r="G57" s="52">
        <v>3</v>
      </c>
      <c r="H57" s="52">
        <v>2</v>
      </c>
      <c r="I57" s="13">
        <v>3</v>
      </c>
      <c r="J57" s="13">
        <v>3</v>
      </c>
      <c r="K57" s="63">
        <f t="shared" si="0"/>
        <v>0</v>
      </c>
      <c r="L57" s="60"/>
      <c r="M57" s="60"/>
      <c r="N57" s="60"/>
      <c r="O57" s="60"/>
      <c r="P57" s="61"/>
      <c r="Q57" s="34"/>
      <c r="R57" s="34"/>
      <c r="S57" s="34"/>
      <c r="T57" s="34"/>
      <c r="U57" s="34"/>
      <c r="V57" s="34"/>
    </row>
    <row r="58" ht="11" customHeight="1" outlineLevel="1" spans="1:22">
      <c r="A58" s="53">
        <v>47</v>
      </c>
      <c r="B58" s="13">
        <v>4</v>
      </c>
      <c r="C58" s="13">
        <v>2</v>
      </c>
      <c r="D58" s="13">
        <v>4</v>
      </c>
      <c r="E58" s="52">
        <v>4</v>
      </c>
      <c r="F58" s="13">
        <v>3</v>
      </c>
      <c r="G58" s="52">
        <v>3</v>
      </c>
      <c r="H58" s="52">
        <v>3</v>
      </c>
      <c r="I58" s="13">
        <v>3</v>
      </c>
      <c r="J58" s="13">
        <v>4</v>
      </c>
      <c r="K58" s="63">
        <f t="shared" si="0"/>
        <v>0</v>
      </c>
      <c r="L58" s="60"/>
      <c r="M58" s="60"/>
      <c r="N58" s="60"/>
      <c r="O58" s="60"/>
      <c r="P58" s="61"/>
      <c r="Q58" s="34"/>
      <c r="R58" s="34"/>
      <c r="S58" s="34"/>
      <c r="T58" s="34"/>
      <c r="U58" s="34"/>
      <c r="V58" s="34"/>
    </row>
    <row r="59" ht="11" customHeight="1" outlineLevel="1" spans="1:22">
      <c r="A59" s="53">
        <v>48</v>
      </c>
      <c r="B59" s="13">
        <v>4</v>
      </c>
      <c r="C59" s="13">
        <v>3</v>
      </c>
      <c r="D59" s="13">
        <v>3</v>
      </c>
      <c r="E59" s="52">
        <v>4</v>
      </c>
      <c r="F59" s="13">
        <v>3</v>
      </c>
      <c r="G59" s="52">
        <v>3</v>
      </c>
      <c r="H59" s="52">
        <v>2</v>
      </c>
      <c r="I59" s="13">
        <v>4</v>
      </c>
      <c r="J59" s="13">
        <v>4</v>
      </c>
      <c r="K59" s="63">
        <f t="shared" si="0"/>
        <v>0</v>
      </c>
      <c r="L59" s="60"/>
      <c r="M59" s="60"/>
      <c r="N59" s="60"/>
      <c r="O59" s="60"/>
      <c r="P59" s="61"/>
      <c r="Q59" s="34"/>
      <c r="R59" s="34"/>
      <c r="S59" s="34"/>
      <c r="T59" s="34"/>
      <c r="U59" s="34"/>
      <c r="V59" s="34"/>
    </row>
    <row r="60" ht="11" customHeight="1" outlineLevel="1" spans="1:22">
      <c r="A60" s="51">
        <v>49</v>
      </c>
      <c r="B60" s="13">
        <v>4</v>
      </c>
      <c r="C60" s="13">
        <v>4</v>
      </c>
      <c r="D60" s="13">
        <v>3</v>
      </c>
      <c r="E60" s="52">
        <v>4</v>
      </c>
      <c r="F60" s="13">
        <v>3</v>
      </c>
      <c r="G60" s="52">
        <v>3</v>
      </c>
      <c r="H60" s="52">
        <v>3</v>
      </c>
      <c r="I60" s="13">
        <v>3</v>
      </c>
      <c r="J60" s="13">
        <v>4</v>
      </c>
      <c r="K60" s="63">
        <f t="shared" si="0"/>
        <v>0</v>
      </c>
      <c r="L60" s="60"/>
      <c r="M60" s="60"/>
      <c r="N60" s="60"/>
      <c r="O60" s="60"/>
      <c r="P60" s="61"/>
      <c r="Q60" s="34"/>
      <c r="R60" s="34"/>
      <c r="S60" s="34"/>
      <c r="T60" s="34"/>
      <c r="U60" s="34"/>
      <c r="V60" s="34"/>
    </row>
    <row r="61" ht="11" customHeight="1" outlineLevel="1" spans="1:22">
      <c r="A61" s="53">
        <v>50</v>
      </c>
      <c r="B61" s="13">
        <v>3</v>
      </c>
      <c r="C61" s="13">
        <v>4</v>
      </c>
      <c r="D61" s="13">
        <v>4</v>
      </c>
      <c r="E61" s="52">
        <v>4</v>
      </c>
      <c r="F61" s="13">
        <v>2</v>
      </c>
      <c r="G61" s="52">
        <v>3</v>
      </c>
      <c r="H61" s="52">
        <v>3</v>
      </c>
      <c r="I61" s="13">
        <v>2</v>
      </c>
      <c r="J61" s="13">
        <v>3</v>
      </c>
      <c r="K61" s="63">
        <f t="shared" si="0"/>
        <v>0</v>
      </c>
      <c r="L61" s="60"/>
      <c r="M61" s="60"/>
      <c r="N61" s="60"/>
      <c r="O61" s="60"/>
      <c r="P61" s="61"/>
      <c r="Q61" s="34"/>
      <c r="R61" s="34"/>
      <c r="S61" s="34"/>
      <c r="T61" s="34"/>
      <c r="U61" s="34"/>
      <c r="V61" s="34"/>
    </row>
    <row r="62" ht="11" customHeight="1" outlineLevel="1" spans="1:22">
      <c r="A62" s="53">
        <v>51</v>
      </c>
      <c r="B62" s="13">
        <v>4</v>
      </c>
      <c r="C62" s="13">
        <v>3</v>
      </c>
      <c r="D62" s="13">
        <v>3</v>
      </c>
      <c r="E62" s="52">
        <v>4</v>
      </c>
      <c r="F62" s="13">
        <v>3</v>
      </c>
      <c r="G62" s="52">
        <v>3</v>
      </c>
      <c r="H62" s="52">
        <v>2</v>
      </c>
      <c r="I62" s="13">
        <v>3</v>
      </c>
      <c r="J62" s="13">
        <v>2</v>
      </c>
      <c r="K62" s="63">
        <f t="shared" si="0"/>
        <v>0</v>
      </c>
      <c r="L62" s="60"/>
      <c r="M62" s="60"/>
      <c r="N62" s="60"/>
      <c r="O62" s="60"/>
      <c r="P62" s="61"/>
      <c r="Q62" s="34"/>
      <c r="R62" s="34"/>
      <c r="S62" s="34"/>
      <c r="T62" s="34"/>
      <c r="U62" s="34"/>
      <c r="V62" s="34"/>
    </row>
    <row r="63" ht="11" customHeight="1" outlineLevel="1" spans="1:22">
      <c r="A63" s="51">
        <v>52</v>
      </c>
      <c r="B63" s="13">
        <v>3</v>
      </c>
      <c r="C63" s="13">
        <v>1</v>
      </c>
      <c r="D63" s="13">
        <v>3</v>
      </c>
      <c r="E63" s="52">
        <v>4</v>
      </c>
      <c r="F63" s="13">
        <v>2</v>
      </c>
      <c r="G63" s="52">
        <v>3</v>
      </c>
      <c r="H63" s="52">
        <v>3</v>
      </c>
      <c r="I63" s="13">
        <v>4</v>
      </c>
      <c r="J63" s="13">
        <v>3</v>
      </c>
      <c r="K63" s="63">
        <f t="shared" si="0"/>
        <v>0</v>
      </c>
      <c r="L63" s="60"/>
      <c r="M63" s="60"/>
      <c r="N63" s="60"/>
      <c r="O63" s="60"/>
      <c r="P63" s="61"/>
      <c r="Q63" s="34"/>
      <c r="R63" s="34"/>
      <c r="S63" s="34"/>
      <c r="T63" s="34"/>
      <c r="U63" s="34"/>
      <c r="V63" s="34"/>
    </row>
    <row r="64" ht="11" customHeight="1" outlineLevel="1" spans="1:22">
      <c r="A64" s="53">
        <v>53</v>
      </c>
      <c r="B64" s="13">
        <v>4</v>
      </c>
      <c r="C64" s="13">
        <v>3</v>
      </c>
      <c r="D64" s="13">
        <v>3</v>
      </c>
      <c r="E64" s="52">
        <v>4</v>
      </c>
      <c r="F64" s="13">
        <v>3</v>
      </c>
      <c r="G64" s="52">
        <v>3</v>
      </c>
      <c r="H64" s="52">
        <v>3</v>
      </c>
      <c r="I64" s="13">
        <v>3</v>
      </c>
      <c r="J64" s="13">
        <v>3</v>
      </c>
      <c r="K64" s="63">
        <f t="shared" si="0"/>
        <v>0</v>
      </c>
      <c r="L64" s="60"/>
      <c r="M64" s="60"/>
      <c r="N64" s="60"/>
      <c r="O64" s="60"/>
      <c r="P64" s="61"/>
      <c r="Q64" s="34"/>
      <c r="R64" s="34"/>
      <c r="S64" s="34"/>
      <c r="T64" s="34"/>
      <c r="U64" s="34"/>
      <c r="V64" s="34"/>
    </row>
    <row r="65" ht="11" customHeight="1" outlineLevel="1" spans="1:22">
      <c r="A65" s="53">
        <v>54</v>
      </c>
      <c r="B65" s="13">
        <v>3</v>
      </c>
      <c r="C65" s="13">
        <v>3</v>
      </c>
      <c r="D65" s="13">
        <v>4</v>
      </c>
      <c r="E65" s="52">
        <v>4</v>
      </c>
      <c r="F65" s="13">
        <v>4</v>
      </c>
      <c r="G65" s="52">
        <v>3</v>
      </c>
      <c r="H65" s="52">
        <v>3</v>
      </c>
      <c r="I65" s="13">
        <v>2</v>
      </c>
      <c r="J65" s="13">
        <v>2</v>
      </c>
      <c r="K65" s="63">
        <f t="shared" si="0"/>
        <v>0</v>
      </c>
      <c r="L65" s="60"/>
      <c r="M65" s="60"/>
      <c r="N65" s="60"/>
      <c r="O65" s="60"/>
      <c r="P65" s="61"/>
      <c r="Q65" s="34"/>
      <c r="R65" s="34"/>
      <c r="S65" s="34"/>
      <c r="T65" s="34"/>
      <c r="U65" s="34"/>
      <c r="V65" s="34"/>
    </row>
    <row r="66" ht="11" customHeight="1" outlineLevel="1" spans="1:22">
      <c r="A66" s="51">
        <v>55</v>
      </c>
      <c r="B66" s="13">
        <v>4</v>
      </c>
      <c r="C66" s="13">
        <v>3</v>
      </c>
      <c r="D66" s="13">
        <v>3</v>
      </c>
      <c r="E66" s="52">
        <v>4</v>
      </c>
      <c r="F66" s="13">
        <v>3</v>
      </c>
      <c r="G66" s="52">
        <v>2</v>
      </c>
      <c r="H66" s="52">
        <v>2</v>
      </c>
      <c r="I66" s="13">
        <v>3</v>
      </c>
      <c r="J66" s="13">
        <v>2</v>
      </c>
      <c r="K66" s="63">
        <f t="shared" si="0"/>
        <v>0</v>
      </c>
      <c r="L66" s="60"/>
      <c r="M66" s="60"/>
      <c r="N66" s="60"/>
      <c r="O66" s="60"/>
      <c r="P66" s="61"/>
      <c r="Q66" s="34"/>
      <c r="R66" s="34"/>
      <c r="S66" s="34"/>
      <c r="T66" s="34"/>
      <c r="U66" s="34"/>
      <c r="V66" s="34"/>
    </row>
    <row r="67" ht="11" customHeight="1" outlineLevel="1" spans="1:22">
      <c r="A67" s="53">
        <v>56</v>
      </c>
      <c r="B67" s="13">
        <v>3</v>
      </c>
      <c r="C67" s="13">
        <v>4</v>
      </c>
      <c r="D67" s="13">
        <v>3</v>
      </c>
      <c r="E67" s="52">
        <v>4</v>
      </c>
      <c r="F67" s="13">
        <v>2</v>
      </c>
      <c r="G67" s="52">
        <v>3</v>
      </c>
      <c r="H67" s="52">
        <v>3</v>
      </c>
      <c r="I67" s="13">
        <v>4</v>
      </c>
      <c r="J67" s="13">
        <v>3</v>
      </c>
      <c r="K67" s="63">
        <f t="shared" si="0"/>
        <v>0</v>
      </c>
      <c r="L67" s="60"/>
      <c r="M67" s="60"/>
      <c r="N67" s="60"/>
      <c r="O67" s="60"/>
      <c r="P67" s="61"/>
      <c r="Q67" s="34"/>
      <c r="R67" s="34"/>
      <c r="S67" s="34"/>
      <c r="T67" s="34"/>
      <c r="U67" s="34"/>
      <c r="V67" s="34"/>
    </row>
    <row r="68" ht="11" customHeight="1" outlineLevel="1" spans="1:22">
      <c r="A68" s="53">
        <v>57</v>
      </c>
      <c r="B68" s="13">
        <v>4</v>
      </c>
      <c r="C68" s="13">
        <v>3</v>
      </c>
      <c r="D68" s="13">
        <v>4</v>
      </c>
      <c r="E68" s="52">
        <v>4</v>
      </c>
      <c r="F68" s="13">
        <v>3</v>
      </c>
      <c r="G68" s="52">
        <v>4</v>
      </c>
      <c r="H68" s="52">
        <v>2</v>
      </c>
      <c r="I68" s="13">
        <v>3</v>
      </c>
      <c r="J68" s="13">
        <v>4</v>
      </c>
      <c r="K68" s="63">
        <f t="shared" si="0"/>
        <v>0</v>
      </c>
      <c r="L68" s="60"/>
      <c r="M68" s="60"/>
      <c r="N68" s="60"/>
      <c r="O68" s="60"/>
      <c r="P68" s="61"/>
      <c r="Q68" s="34"/>
      <c r="R68" s="34"/>
      <c r="S68" s="34"/>
      <c r="T68" s="34"/>
      <c r="U68" s="34"/>
      <c r="V68" s="34"/>
    </row>
    <row r="69" ht="11" customHeight="1" outlineLevel="1" spans="1:22">
      <c r="A69" s="51">
        <v>58</v>
      </c>
      <c r="B69" s="13">
        <v>3</v>
      </c>
      <c r="C69" s="13">
        <v>3</v>
      </c>
      <c r="D69" s="13">
        <v>3</v>
      </c>
      <c r="E69" s="52">
        <v>4</v>
      </c>
      <c r="F69" s="13">
        <v>4</v>
      </c>
      <c r="G69" s="52">
        <v>3</v>
      </c>
      <c r="H69" s="52">
        <v>2</v>
      </c>
      <c r="I69" s="13">
        <v>3</v>
      </c>
      <c r="J69" s="13">
        <v>3</v>
      </c>
      <c r="K69" s="63">
        <f t="shared" si="0"/>
        <v>0</v>
      </c>
      <c r="L69" s="60"/>
      <c r="M69" s="60"/>
      <c r="N69" s="60"/>
      <c r="O69" s="60"/>
      <c r="P69" s="61"/>
      <c r="Q69" s="34"/>
      <c r="R69" s="34"/>
      <c r="S69" s="34"/>
      <c r="T69" s="34"/>
      <c r="U69" s="34"/>
      <c r="V69" s="34"/>
    </row>
    <row r="70" ht="11" customHeight="1" outlineLevel="1" spans="1:22">
      <c r="A70" s="53">
        <v>59</v>
      </c>
      <c r="B70" s="13">
        <v>4</v>
      </c>
      <c r="C70" s="13">
        <v>2</v>
      </c>
      <c r="D70" s="13">
        <v>4</v>
      </c>
      <c r="E70" s="52">
        <v>4</v>
      </c>
      <c r="F70" s="13">
        <v>3</v>
      </c>
      <c r="G70" s="52">
        <v>2</v>
      </c>
      <c r="H70" s="52">
        <v>2</v>
      </c>
      <c r="I70" s="13">
        <v>3</v>
      </c>
      <c r="J70" s="13">
        <v>4</v>
      </c>
      <c r="K70" s="63">
        <f t="shared" si="0"/>
        <v>0</v>
      </c>
      <c r="L70" s="60"/>
      <c r="M70" s="60"/>
      <c r="N70" s="60"/>
      <c r="O70" s="60"/>
      <c r="P70" s="61"/>
      <c r="Q70" s="34"/>
      <c r="R70" s="34"/>
      <c r="S70" s="34"/>
      <c r="T70" s="34"/>
      <c r="U70" s="34"/>
      <c r="V70" s="34"/>
    </row>
    <row r="71" ht="11" customHeight="1" outlineLevel="1" spans="1:22">
      <c r="A71" s="53">
        <v>60</v>
      </c>
      <c r="B71" s="13">
        <v>3</v>
      </c>
      <c r="C71" s="13">
        <v>3</v>
      </c>
      <c r="D71" s="13">
        <v>3</v>
      </c>
      <c r="E71" s="52">
        <v>4</v>
      </c>
      <c r="F71" s="13">
        <v>3</v>
      </c>
      <c r="G71" s="52">
        <v>3</v>
      </c>
      <c r="H71" s="52">
        <v>3</v>
      </c>
      <c r="I71" s="13">
        <v>4</v>
      </c>
      <c r="J71" s="13">
        <v>3</v>
      </c>
      <c r="K71" s="63">
        <f t="shared" si="0"/>
        <v>0</v>
      </c>
      <c r="L71" s="60"/>
      <c r="M71" s="60"/>
      <c r="N71" s="60"/>
      <c r="O71" s="60"/>
      <c r="P71" s="61"/>
      <c r="Q71" s="34"/>
      <c r="R71" s="34"/>
      <c r="S71" s="34"/>
      <c r="T71" s="34"/>
      <c r="U71" s="34"/>
      <c r="V71" s="34"/>
    </row>
    <row r="72" ht="11" customHeight="1" outlineLevel="1" spans="1:22">
      <c r="A72" s="51">
        <v>61</v>
      </c>
      <c r="B72" s="13">
        <v>4</v>
      </c>
      <c r="C72" s="13">
        <v>4</v>
      </c>
      <c r="D72" s="13">
        <v>4</v>
      </c>
      <c r="E72" s="52">
        <v>4</v>
      </c>
      <c r="F72" s="13">
        <v>4</v>
      </c>
      <c r="G72" s="13">
        <v>2</v>
      </c>
      <c r="H72" s="13">
        <v>3</v>
      </c>
      <c r="I72" s="52">
        <v>3</v>
      </c>
      <c r="J72" s="52">
        <v>2</v>
      </c>
      <c r="K72" s="63">
        <f t="shared" si="0"/>
        <v>0</v>
      </c>
      <c r="L72" s="60"/>
      <c r="M72" s="60"/>
      <c r="N72" s="60"/>
      <c r="O72" s="60"/>
      <c r="P72" s="61"/>
      <c r="Q72" s="34"/>
      <c r="R72" s="34"/>
      <c r="S72" s="34"/>
      <c r="T72" s="34"/>
      <c r="U72" s="34"/>
      <c r="V72" s="34"/>
    </row>
    <row r="73" ht="11" customHeight="1" outlineLevel="1" spans="1:22">
      <c r="A73" s="53">
        <v>62</v>
      </c>
      <c r="B73" s="13">
        <v>4</v>
      </c>
      <c r="C73" s="13">
        <v>3</v>
      </c>
      <c r="D73" s="13">
        <v>4</v>
      </c>
      <c r="E73" s="52">
        <v>4</v>
      </c>
      <c r="F73" s="13">
        <v>3</v>
      </c>
      <c r="G73" s="13">
        <v>3</v>
      </c>
      <c r="H73" s="13">
        <v>3</v>
      </c>
      <c r="I73" s="52">
        <v>2</v>
      </c>
      <c r="J73" s="52">
        <v>2</v>
      </c>
      <c r="K73" s="63">
        <f t="shared" si="0"/>
        <v>0</v>
      </c>
      <c r="L73" s="60"/>
      <c r="M73" s="60"/>
      <c r="N73" s="60"/>
      <c r="O73" s="60"/>
      <c r="P73" s="61"/>
      <c r="Q73" s="34"/>
      <c r="R73" s="34"/>
      <c r="S73" s="34"/>
      <c r="T73" s="34"/>
      <c r="U73" s="34"/>
      <c r="V73" s="34"/>
    </row>
    <row r="74" ht="11" customHeight="1" outlineLevel="1" spans="1:22">
      <c r="A74" s="53">
        <v>63</v>
      </c>
      <c r="B74" s="13">
        <v>4</v>
      </c>
      <c r="C74" s="13">
        <v>4</v>
      </c>
      <c r="D74" s="13">
        <v>3</v>
      </c>
      <c r="E74" s="52">
        <v>4</v>
      </c>
      <c r="F74" s="13">
        <v>3</v>
      </c>
      <c r="G74" s="13">
        <v>2</v>
      </c>
      <c r="H74" s="13">
        <v>2</v>
      </c>
      <c r="I74" s="52">
        <v>3</v>
      </c>
      <c r="J74" s="52">
        <v>3</v>
      </c>
      <c r="K74" s="63">
        <f t="shared" si="0"/>
        <v>0</v>
      </c>
      <c r="L74" s="60"/>
      <c r="M74" s="60"/>
      <c r="N74" s="60"/>
      <c r="O74" s="60"/>
      <c r="P74" s="61"/>
      <c r="Q74" s="34"/>
      <c r="R74" s="34"/>
      <c r="S74" s="34"/>
      <c r="T74" s="34"/>
      <c r="U74" s="34"/>
      <c r="V74" s="34"/>
    </row>
    <row r="75" ht="11" customHeight="1" outlineLevel="1" spans="1:22">
      <c r="A75" s="51">
        <v>64</v>
      </c>
      <c r="B75" s="13">
        <v>4</v>
      </c>
      <c r="C75" s="13">
        <v>3</v>
      </c>
      <c r="D75" s="13">
        <v>4</v>
      </c>
      <c r="E75" s="52">
        <v>4</v>
      </c>
      <c r="F75" s="13">
        <v>4</v>
      </c>
      <c r="G75" s="13">
        <v>1</v>
      </c>
      <c r="H75" s="13">
        <v>2</v>
      </c>
      <c r="I75" s="52">
        <v>2</v>
      </c>
      <c r="J75" s="52">
        <v>2</v>
      </c>
      <c r="K75" s="63">
        <f t="shared" si="0"/>
        <v>0</v>
      </c>
      <c r="L75" s="60"/>
      <c r="M75" s="60"/>
      <c r="N75" s="60"/>
      <c r="O75" s="60"/>
      <c r="P75" s="61"/>
      <c r="Q75" s="34"/>
      <c r="R75" s="34"/>
      <c r="S75" s="34"/>
      <c r="T75" s="34"/>
      <c r="U75" s="34"/>
      <c r="V75" s="34"/>
    </row>
    <row r="76" ht="11" customHeight="1" outlineLevel="1" spans="1:22">
      <c r="A76" s="53">
        <v>65</v>
      </c>
      <c r="B76" s="13">
        <v>4</v>
      </c>
      <c r="C76" s="13">
        <v>2</v>
      </c>
      <c r="D76" s="13">
        <v>3</v>
      </c>
      <c r="E76" s="52">
        <v>4</v>
      </c>
      <c r="F76" s="13">
        <v>3</v>
      </c>
      <c r="G76" s="13">
        <v>2</v>
      </c>
      <c r="H76" s="13">
        <v>2</v>
      </c>
      <c r="I76" s="52">
        <v>2</v>
      </c>
      <c r="J76" s="52">
        <v>2</v>
      </c>
      <c r="K76" s="63">
        <f t="shared" si="0"/>
        <v>0</v>
      </c>
      <c r="L76" s="60"/>
      <c r="M76" s="60"/>
      <c r="N76" s="60"/>
      <c r="O76" s="60"/>
      <c r="P76" s="61"/>
      <c r="Q76" s="34"/>
      <c r="R76" s="34"/>
      <c r="S76" s="34"/>
      <c r="T76" s="34"/>
      <c r="U76" s="34"/>
      <c r="V76" s="34"/>
    </row>
    <row r="77" ht="11" customHeight="1" outlineLevel="1" spans="1:22">
      <c r="A77" s="53">
        <v>66</v>
      </c>
      <c r="B77" s="13">
        <v>4</v>
      </c>
      <c r="C77" s="13">
        <v>2</v>
      </c>
      <c r="D77" s="13">
        <v>4</v>
      </c>
      <c r="E77" s="52">
        <v>4</v>
      </c>
      <c r="F77" s="13">
        <v>3</v>
      </c>
      <c r="G77" s="13">
        <v>3</v>
      </c>
      <c r="H77" s="13">
        <v>3</v>
      </c>
      <c r="I77" s="52">
        <v>3</v>
      </c>
      <c r="J77" s="52">
        <v>3</v>
      </c>
      <c r="K77" s="63">
        <f t="shared" si="0"/>
        <v>0</v>
      </c>
      <c r="L77" s="60"/>
      <c r="M77" s="60"/>
      <c r="N77" s="60"/>
      <c r="O77" s="60"/>
      <c r="P77" s="61"/>
      <c r="Q77" s="34"/>
      <c r="R77" s="34"/>
      <c r="S77" s="34"/>
      <c r="T77" s="34"/>
      <c r="U77" s="34"/>
      <c r="V77" s="34"/>
    </row>
    <row r="78" ht="11" customHeight="1" outlineLevel="1" spans="1:22">
      <c r="A78" s="51">
        <v>67</v>
      </c>
      <c r="B78" s="13">
        <v>4</v>
      </c>
      <c r="C78" s="13">
        <v>3</v>
      </c>
      <c r="D78" s="13">
        <v>3</v>
      </c>
      <c r="E78" s="52">
        <v>4</v>
      </c>
      <c r="F78" s="13">
        <v>3</v>
      </c>
      <c r="G78" s="13">
        <v>3</v>
      </c>
      <c r="H78" s="13">
        <v>3</v>
      </c>
      <c r="I78" s="52">
        <v>3</v>
      </c>
      <c r="J78" s="52">
        <v>3</v>
      </c>
      <c r="K78" s="63">
        <f t="shared" si="0"/>
        <v>0</v>
      </c>
      <c r="L78" s="60"/>
      <c r="M78" s="60"/>
      <c r="N78" s="60"/>
      <c r="O78" s="60"/>
      <c r="P78" s="61"/>
      <c r="Q78" s="34"/>
      <c r="R78" s="34"/>
      <c r="S78" s="34"/>
      <c r="T78" s="34"/>
      <c r="U78" s="34"/>
      <c r="V78" s="34"/>
    </row>
    <row r="79" ht="11" customHeight="1" outlineLevel="1" spans="1:22">
      <c r="A79" s="53">
        <v>68</v>
      </c>
      <c r="B79" s="13">
        <v>3</v>
      </c>
      <c r="C79" s="13">
        <v>4</v>
      </c>
      <c r="D79" s="13">
        <v>4</v>
      </c>
      <c r="E79" s="52">
        <v>4</v>
      </c>
      <c r="F79" s="13">
        <v>4</v>
      </c>
      <c r="G79" s="13">
        <v>2</v>
      </c>
      <c r="H79" s="13">
        <v>4</v>
      </c>
      <c r="I79" s="52">
        <v>3</v>
      </c>
      <c r="J79" s="52">
        <v>2</v>
      </c>
      <c r="K79" s="63">
        <f t="shared" si="0"/>
        <v>0</v>
      </c>
      <c r="L79" s="60"/>
      <c r="M79" s="60"/>
      <c r="N79" s="60"/>
      <c r="O79" s="60"/>
      <c r="P79" s="61"/>
      <c r="Q79" s="34"/>
      <c r="R79" s="34"/>
      <c r="S79" s="34"/>
      <c r="T79" s="34"/>
      <c r="U79" s="34"/>
      <c r="V79" s="34"/>
    </row>
    <row r="80" ht="11" customHeight="1" outlineLevel="1" spans="1:22">
      <c r="A80" s="53">
        <v>69</v>
      </c>
      <c r="B80" s="13">
        <v>4</v>
      </c>
      <c r="C80" s="13">
        <v>3</v>
      </c>
      <c r="D80" s="13">
        <v>3</v>
      </c>
      <c r="E80" s="52">
        <v>4</v>
      </c>
      <c r="F80" s="13">
        <v>4</v>
      </c>
      <c r="G80" s="13">
        <v>3</v>
      </c>
      <c r="H80" s="13">
        <v>3</v>
      </c>
      <c r="I80" s="52">
        <v>3</v>
      </c>
      <c r="J80" s="52">
        <v>2</v>
      </c>
      <c r="K80" s="63">
        <f t="shared" si="0"/>
        <v>0</v>
      </c>
      <c r="L80" s="60"/>
      <c r="M80" s="60"/>
      <c r="N80" s="60"/>
      <c r="O80" s="60"/>
      <c r="P80" s="61"/>
      <c r="Q80" s="34"/>
      <c r="R80" s="34"/>
      <c r="S80" s="34"/>
      <c r="T80" s="34"/>
      <c r="U80" s="34"/>
      <c r="V80" s="34"/>
    </row>
    <row r="81" ht="11" customHeight="1" outlineLevel="1" spans="1:22">
      <c r="A81" s="51">
        <v>70</v>
      </c>
      <c r="B81" s="13">
        <v>4</v>
      </c>
      <c r="C81" s="13">
        <v>3</v>
      </c>
      <c r="D81" s="13">
        <v>3</v>
      </c>
      <c r="E81" s="52">
        <v>4</v>
      </c>
      <c r="F81" s="13">
        <v>4</v>
      </c>
      <c r="G81" s="13">
        <v>2</v>
      </c>
      <c r="H81" s="13">
        <v>4</v>
      </c>
      <c r="I81" s="52">
        <v>2</v>
      </c>
      <c r="J81" s="52">
        <v>3</v>
      </c>
      <c r="K81" s="63">
        <f t="shared" si="0"/>
        <v>0</v>
      </c>
      <c r="L81" s="60"/>
      <c r="M81" s="60"/>
      <c r="N81" s="60"/>
      <c r="O81" s="60"/>
      <c r="P81" s="61"/>
      <c r="Q81" s="34"/>
      <c r="R81" s="34"/>
      <c r="S81" s="34"/>
      <c r="T81" s="34"/>
      <c r="U81" s="34"/>
      <c r="V81" s="34"/>
    </row>
    <row r="82" ht="11" customHeight="1" outlineLevel="1" spans="1:22">
      <c r="A82" s="53">
        <v>71</v>
      </c>
      <c r="B82" s="13">
        <v>3</v>
      </c>
      <c r="C82" s="13">
        <v>3</v>
      </c>
      <c r="D82" s="13">
        <v>4</v>
      </c>
      <c r="E82" s="52">
        <v>4</v>
      </c>
      <c r="F82" s="13">
        <v>4</v>
      </c>
      <c r="G82" s="13">
        <v>3</v>
      </c>
      <c r="H82" s="13">
        <v>3</v>
      </c>
      <c r="I82" s="52">
        <v>3</v>
      </c>
      <c r="J82" s="52">
        <v>2</v>
      </c>
      <c r="K82" s="63">
        <f t="shared" si="0"/>
        <v>0</v>
      </c>
      <c r="L82" s="60"/>
      <c r="M82" s="60"/>
      <c r="N82" s="60"/>
      <c r="O82" s="60"/>
      <c r="P82" s="61"/>
      <c r="Q82" s="34"/>
      <c r="R82" s="34"/>
      <c r="S82" s="34"/>
      <c r="T82" s="34"/>
      <c r="U82" s="34"/>
      <c r="V82" s="34"/>
    </row>
    <row r="83" ht="11" customHeight="1" outlineLevel="1" spans="1:22">
      <c r="A83" s="53">
        <v>72</v>
      </c>
      <c r="B83" s="13">
        <v>4</v>
      </c>
      <c r="C83" s="13">
        <v>2</v>
      </c>
      <c r="D83" s="13">
        <v>4</v>
      </c>
      <c r="E83" s="52">
        <v>4</v>
      </c>
      <c r="F83" s="13">
        <v>4</v>
      </c>
      <c r="G83" s="13">
        <v>2</v>
      </c>
      <c r="H83" s="13">
        <v>3</v>
      </c>
      <c r="I83" s="52">
        <v>2</v>
      </c>
      <c r="J83" s="52">
        <v>3</v>
      </c>
      <c r="K83" s="63">
        <f t="shared" si="0"/>
        <v>0</v>
      </c>
      <c r="L83" s="60"/>
      <c r="M83" s="60"/>
      <c r="N83" s="60"/>
      <c r="O83" s="60"/>
      <c r="P83" s="61"/>
      <c r="Q83" s="34"/>
      <c r="R83" s="34"/>
      <c r="S83" s="34"/>
      <c r="T83" s="34"/>
      <c r="U83" s="34"/>
      <c r="V83" s="34"/>
    </row>
    <row r="84" ht="11" customHeight="1" outlineLevel="1" spans="1:22">
      <c r="A84" s="51">
        <v>73</v>
      </c>
      <c r="B84" s="13">
        <v>4</v>
      </c>
      <c r="C84" s="13">
        <v>3</v>
      </c>
      <c r="D84" s="13">
        <v>3</v>
      </c>
      <c r="E84" s="52">
        <v>4</v>
      </c>
      <c r="F84" s="13">
        <v>3</v>
      </c>
      <c r="G84" s="13">
        <v>2</v>
      </c>
      <c r="H84" s="13">
        <v>2</v>
      </c>
      <c r="I84" s="52">
        <v>3</v>
      </c>
      <c r="J84" s="52">
        <v>3</v>
      </c>
      <c r="K84" s="63">
        <f t="shared" si="0"/>
        <v>0</v>
      </c>
      <c r="L84" s="60"/>
      <c r="M84" s="60"/>
      <c r="N84" s="60"/>
      <c r="O84" s="60"/>
      <c r="P84" s="61"/>
      <c r="Q84" s="34"/>
      <c r="R84" s="34"/>
      <c r="S84" s="34"/>
      <c r="T84" s="34"/>
      <c r="U84" s="34"/>
      <c r="V84" s="34"/>
    </row>
    <row r="85" ht="11" customHeight="1" outlineLevel="1" spans="1:22">
      <c r="A85" s="53">
        <v>74</v>
      </c>
      <c r="B85" s="13">
        <v>3</v>
      </c>
      <c r="C85" s="13">
        <v>3</v>
      </c>
      <c r="D85" s="13">
        <v>4</v>
      </c>
      <c r="E85" s="52">
        <v>4</v>
      </c>
      <c r="F85" s="13">
        <v>3</v>
      </c>
      <c r="G85" s="13">
        <v>2</v>
      </c>
      <c r="H85" s="13">
        <v>3</v>
      </c>
      <c r="I85" s="52">
        <v>3</v>
      </c>
      <c r="J85" s="52">
        <v>3</v>
      </c>
      <c r="K85" s="63">
        <f t="shared" si="0"/>
        <v>0</v>
      </c>
      <c r="L85" s="60"/>
      <c r="M85" s="60"/>
      <c r="N85" s="60"/>
      <c r="O85" s="60"/>
      <c r="P85" s="61"/>
      <c r="Q85" s="34"/>
      <c r="R85" s="34"/>
      <c r="S85" s="34"/>
      <c r="T85" s="34"/>
      <c r="U85" s="34"/>
      <c r="V85" s="34"/>
    </row>
    <row r="86" ht="11" customHeight="1" outlineLevel="1" spans="1:22">
      <c r="A86" s="53">
        <v>75</v>
      </c>
      <c r="B86" s="13">
        <v>4</v>
      </c>
      <c r="C86" s="13">
        <v>3</v>
      </c>
      <c r="D86" s="13">
        <v>3</v>
      </c>
      <c r="E86" s="52">
        <v>4</v>
      </c>
      <c r="F86" s="13">
        <v>3</v>
      </c>
      <c r="G86" s="13">
        <v>1</v>
      </c>
      <c r="H86" s="13">
        <v>2</v>
      </c>
      <c r="I86" s="52">
        <v>3</v>
      </c>
      <c r="J86" s="52">
        <v>2</v>
      </c>
      <c r="K86" s="63">
        <f t="shared" si="0"/>
        <v>0</v>
      </c>
      <c r="L86" s="60"/>
      <c r="M86" s="60"/>
      <c r="N86" s="60"/>
      <c r="O86" s="60"/>
      <c r="P86" s="61"/>
      <c r="Q86" s="34"/>
      <c r="R86" s="34"/>
      <c r="S86" s="34"/>
      <c r="T86" s="34"/>
      <c r="U86" s="34"/>
      <c r="V86" s="34"/>
    </row>
    <row r="87" ht="11" customHeight="1" outlineLevel="1" spans="1:22">
      <c r="A87" s="51">
        <v>76</v>
      </c>
      <c r="B87" s="13">
        <v>3</v>
      </c>
      <c r="C87" s="13">
        <v>3</v>
      </c>
      <c r="D87" s="13">
        <v>3</v>
      </c>
      <c r="E87" s="52">
        <v>4</v>
      </c>
      <c r="F87" s="13">
        <v>3</v>
      </c>
      <c r="G87" s="13">
        <v>2</v>
      </c>
      <c r="H87" s="13">
        <v>3</v>
      </c>
      <c r="I87" s="52">
        <v>3</v>
      </c>
      <c r="J87" s="52">
        <v>3</v>
      </c>
      <c r="K87" s="63">
        <f t="shared" si="0"/>
        <v>0</v>
      </c>
      <c r="L87" s="60"/>
      <c r="M87" s="60"/>
      <c r="N87" s="60"/>
      <c r="O87" s="60"/>
      <c r="P87" s="61"/>
      <c r="Q87" s="34"/>
      <c r="R87" s="34"/>
      <c r="S87" s="34"/>
      <c r="T87" s="34"/>
      <c r="U87" s="34"/>
      <c r="V87" s="34"/>
    </row>
    <row r="88" ht="11" customHeight="1" outlineLevel="1" spans="1:22">
      <c r="A88" s="53">
        <v>77</v>
      </c>
      <c r="B88" s="13">
        <v>4</v>
      </c>
      <c r="C88" s="13">
        <v>4</v>
      </c>
      <c r="D88" s="13">
        <v>4</v>
      </c>
      <c r="E88" s="52">
        <v>4</v>
      </c>
      <c r="F88" s="13">
        <v>2</v>
      </c>
      <c r="G88" s="13">
        <v>3</v>
      </c>
      <c r="H88" s="13">
        <v>2</v>
      </c>
      <c r="I88" s="52">
        <v>3</v>
      </c>
      <c r="J88" s="52">
        <v>3</v>
      </c>
      <c r="K88" s="63">
        <f t="shared" si="0"/>
        <v>0</v>
      </c>
      <c r="L88" s="60"/>
      <c r="M88" s="60"/>
      <c r="N88" s="60"/>
      <c r="O88" s="60"/>
      <c r="P88" s="61"/>
      <c r="Q88" s="34"/>
      <c r="R88" s="34"/>
      <c r="S88" s="34"/>
      <c r="T88" s="34"/>
      <c r="U88" s="34"/>
      <c r="V88" s="34"/>
    </row>
    <row r="89" ht="11" customHeight="1" outlineLevel="1" spans="1:22">
      <c r="A89" s="53">
        <v>78</v>
      </c>
      <c r="B89" s="13">
        <v>3</v>
      </c>
      <c r="C89" s="13">
        <v>4</v>
      </c>
      <c r="D89" s="13">
        <v>3</v>
      </c>
      <c r="E89" s="52">
        <v>4</v>
      </c>
      <c r="F89" s="13">
        <v>3</v>
      </c>
      <c r="G89" s="13">
        <v>4</v>
      </c>
      <c r="H89" s="13">
        <v>3</v>
      </c>
      <c r="I89" s="52">
        <v>2</v>
      </c>
      <c r="J89" s="52">
        <v>3</v>
      </c>
      <c r="K89" s="63">
        <f t="shared" si="0"/>
        <v>0</v>
      </c>
      <c r="L89" s="60"/>
      <c r="M89" s="60"/>
      <c r="N89" s="60"/>
      <c r="O89" s="60"/>
      <c r="P89" s="61"/>
      <c r="Q89" s="34"/>
      <c r="R89" s="34"/>
      <c r="S89" s="34"/>
      <c r="T89" s="34"/>
      <c r="U89" s="34"/>
      <c r="V89" s="34"/>
    </row>
    <row r="90" ht="11" customHeight="1" outlineLevel="1" spans="1:22">
      <c r="A90" s="51">
        <v>79</v>
      </c>
      <c r="B90" s="13">
        <v>4</v>
      </c>
      <c r="C90" s="13">
        <v>4</v>
      </c>
      <c r="D90" s="13">
        <v>3</v>
      </c>
      <c r="E90" s="52">
        <v>4</v>
      </c>
      <c r="F90" s="13">
        <v>2</v>
      </c>
      <c r="G90" s="13">
        <v>3</v>
      </c>
      <c r="H90" s="13">
        <v>3</v>
      </c>
      <c r="I90" s="52">
        <v>3</v>
      </c>
      <c r="J90" s="52">
        <v>3</v>
      </c>
      <c r="K90" s="63">
        <f t="shared" si="0"/>
        <v>0</v>
      </c>
      <c r="L90" s="60"/>
      <c r="M90" s="60"/>
      <c r="N90" s="60"/>
      <c r="O90" s="60"/>
      <c r="P90" s="61"/>
      <c r="Q90" s="34"/>
      <c r="R90" s="34"/>
      <c r="S90" s="34"/>
      <c r="T90" s="34"/>
      <c r="U90" s="34"/>
      <c r="V90" s="34"/>
    </row>
    <row r="91" ht="11" customHeight="1" outlineLevel="1" spans="1:22">
      <c r="A91" s="53">
        <v>80</v>
      </c>
      <c r="B91" s="13">
        <v>4</v>
      </c>
      <c r="C91" s="13">
        <v>3</v>
      </c>
      <c r="D91" s="13">
        <v>4</v>
      </c>
      <c r="E91" s="52">
        <v>4</v>
      </c>
      <c r="F91" s="13">
        <v>3</v>
      </c>
      <c r="G91" s="13">
        <v>2</v>
      </c>
      <c r="H91" s="13">
        <v>3</v>
      </c>
      <c r="I91" s="52">
        <v>2</v>
      </c>
      <c r="J91" s="52">
        <v>3</v>
      </c>
      <c r="K91" s="63">
        <f t="shared" si="0"/>
        <v>0</v>
      </c>
      <c r="L91" s="60"/>
      <c r="M91" s="60"/>
      <c r="N91" s="60"/>
      <c r="O91" s="60"/>
      <c r="P91" s="61"/>
      <c r="Q91" s="34"/>
      <c r="R91" s="34"/>
      <c r="S91" s="34"/>
      <c r="T91" s="34"/>
      <c r="U91" s="34"/>
      <c r="V91" s="34"/>
    </row>
    <row r="92" ht="11" customHeight="1" outlineLevel="1" spans="1:22">
      <c r="A92" s="53">
        <v>81</v>
      </c>
      <c r="B92" s="13">
        <v>3</v>
      </c>
      <c r="C92" s="13">
        <v>3</v>
      </c>
      <c r="D92" s="13">
        <v>4</v>
      </c>
      <c r="E92" s="52">
        <v>4</v>
      </c>
      <c r="F92" s="13">
        <v>3</v>
      </c>
      <c r="G92" s="13">
        <v>3</v>
      </c>
      <c r="H92" s="13">
        <v>4</v>
      </c>
      <c r="I92" s="52">
        <v>3</v>
      </c>
      <c r="J92" s="52">
        <v>3</v>
      </c>
      <c r="K92" s="63">
        <f t="shared" si="0"/>
        <v>0</v>
      </c>
      <c r="L92" s="60"/>
      <c r="M92" s="60"/>
      <c r="N92" s="60"/>
      <c r="O92" s="60"/>
      <c r="P92" s="61"/>
      <c r="Q92" s="34"/>
      <c r="R92" s="34"/>
      <c r="S92" s="34"/>
      <c r="T92" s="34"/>
      <c r="U92" s="34"/>
      <c r="V92" s="34"/>
    </row>
    <row r="93" ht="11" customHeight="1" outlineLevel="1" spans="1:22">
      <c r="A93" s="51">
        <v>82</v>
      </c>
      <c r="B93" s="13">
        <v>4</v>
      </c>
      <c r="C93" s="13">
        <v>4</v>
      </c>
      <c r="D93" s="13">
        <v>3</v>
      </c>
      <c r="E93" s="52">
        <v>4</v>
      </c>
      <c r="F93" s="13">
        <v>3</v>
      </c>
      <c r="G93" s="13">
        <v>3</v>
      </c>
      <c r="H93" s="13">
        <v>3</v>
      </c>
      <c r="I93" s="52">
        <v>2</v>
      </c>
      <c r="J93" s="52">
        <v>2</v>
      </c>
      <c r="K93" s="63">
        <f t="shared" si="0"/>
        <v>0</v>
      </c>
      <c r="L93" s="60"/>
      <c r="M93" s="60"/>
      <c r="N93" s="60"/>
      <c r="O93" s="60"/>
      <c r="P93" s="61"/>
      <c r="Q93" s="34"/>
      <c r="R93" s="34"/>
      <c r="S93" s="34"/>
      <c r="T93" s="34"/>
      <c r="U93" s="34"/>
      <c r="V93" s="34"/>
    </row>
    <row r="94" ht="11" customHeight="1" outlineLevel="1" spans="1:22">
      <c r="A94" s="53">
        <v>83</v>
      </c>
      <c r="B94" s="13">
        <v>3</v>
      </c>
      <c r="C94" s="13">
        <v>3</v>
      </c>
      <c r="D94" s="13">
        <v>4</v>
      </c>
      <c r="E94" s="52">
        <v>4</v>
      </c>
      <c r="F94" s="13">
        <v>4</v>
      </c>
      <c r="G94" s="13">
        <v>2</v>
      </c>
      <c r="H94" s="13">
        <v>4</v>
      </c>
      <c r="I94" s="52">
        <v>3</v>
      </c>
      <c r="J94" s="52">
        <v>2</v>
      </c>
      <c r="K94" s="63">
        <f t="shared" si="0"/>
        <v>0</v>
      </c>
      <c r="L94" s="60"/>
      <c r="M94" s="60"/>
      <c r="N94" s="60"/>
      <c r="O94" s="60"/>
      <c r="P94" s="61"/>
      <c r="Q94" s="34"/>
      <c r="R94" s="34"/>
      <c r="S94" s="34"/>
      <c r="T94" s="34"/>
      <c r="U94" s="34"/>
      <c r="V94" s="34"/>
    </row>
    <row r="95" ht="11" customHeight="1" outlineLevel="1" spans="1:22">
      <c r="A95" s="53">
        <v>84</v>
      </c>
      <c r="B95" s="13">
        <v>4</v>
      </c>
      <c r="C95" s="13">
        <v>3</v>
      </c>
      <c r="D95" s="13">
        <v>3</v>
      </c>
      <c r="E95" s="52">
        <v>4</v>
      </c>
      <c r="F95" s="13">
        <v>3</v>
      </c>
      <c r="G95" s="13">
        <v>3</v>
      </c>
      <c r="H95" s="13">
        <v>3</v>
      </c>
      <c r="I95" s="52">
        <v>2</v>
      </c>
      <c r="J95" s="52">
        <v>3</v>
      </c>
      <c r="K95" s="63">
        <f t="shared" si="0"/>
        <v>0</v>
      </c>
      <c r="L95" s="60"/>
      <c r="M95" s="60"/>
      <c r="N95" s="60"/>
      <c r="O95" s="60"/>
      <c r="P95" s="61"/>
      <c r="Q95" s="34"/>
      <c r="R95" s="34"/>
      <c r="S95" s="34"/>
      <c r="T95" s="34"/>
      <c r="U95" s="34"/>
      <c r="V95" s="34"/>
    </row>
    <row r="96" ht="11" customHeight="1" outlineLevel="1" spans="1:22">
      <c r="A96" s="51">
        <v>85</v>
      </c>
      <c r="B96" s="13">
        <v>3</v>
      </c>
      <c r="C96" s="13">
        <v>2</v>
      </c>
      <c r="D96" s="13">
        <v>3</v>
      </c>
      <c r="E96" s="52">
        <v>4</v>
      </c>
      <c r="F96" s="13">
        <v>3</v>
      </c>
      <c r="G96" s="13">
        <v>3</v>
      </c>
      <c r="H96" s="13">
        <v>2</v>
      </c>
      <c r="I96" s="52">
        <v>3</v>
      </c>
      <c r="J96" s="52">
        <v>2</v>
      </c>
      <c r="K96" s="63">
        <f t="shared" si="0"/>
        <v>0</v>
      </c>
      <c r="L96" s="60"/>
      <c r="M96" s="60"/>
      <c r="N96" s="60"/>
      <c r="O96" s="60"/>
      <c r="P96" s="61"/>
      <c r="Q96" s="34"/>
      <c r="R96" s="34"/>
      <c r="S96" s="34"/>
      <c r="T96" s="34"/>
      <c r="U96" s="34"/>
      <c r="V96" s="34"/>
    </row>
    <row r="97" ht="11" customHeight="1" outlineLevel="1" spans="1:22">
      <c r="A97" s="53">
        <v>86</v>
      </c>
      <c r="B97" s="13">
        <v>4</v>
      </c>
      <c r="C97" s="13">
        <v>3</v>
      </c>
      <c r="D97" s="13">
        <v>2</v>
      </c>
      <c r="E97" s="52">
        <v>4</v>
      </c>
      <c r="F97" s="13">
        <v>2</v>
      </c>
      <c r="G97" s="13">
        <v>3</v>
      </c>
      <c r="H97" s="13">
        <v>3</v>
      </c>
      <c r="I97" s="52">
        <v>2</v>
      </c>
      <c r="J97" s="52">
        <v>2</v>
      </c>
      <c r="K97" s="63">
        <f t="shared" si="0"/>
        <v>0</v>
      </c>
      <c r="L97" s="60"/>
      <c r="M97" s="60"/>
      <c r="N97" s="60"/>
      <c r="O97" s="60"/>
      <c r="P97" s="61"/>
      <c r="Q97" s="34"/>
      <c r="R97" s="34"/>
      <c r="S97" s="34"/>
      <c r="T97" s="34"/>
      <c r="U97" s="34"/>
      <c r="V97" s="34"/>
    </row>
    <row r="98" ht="11" customHeight="1" outlineLevel="1" spans="1:22">
      <c r="A98" s="53">
        <v>87</v>
      </c>
      <c r="B98" s="13">
        <v>4</v>
      </c>
      <c r="C98" s="13">
        <v>3</v>
      </c>
      <c r="D98" s="13">
        <v>3</v>
      </c>
      <c r="E98" s="52">
        <v>4</v>
      </c>
      <c r="F98" s="13">
        <v>3</v>
      </c>
      <c r="G98" s="13">
        <v>3</v>
      </c>
      <c r="H98" s="13">
        <v>2</v>
      </c>
      <c r="I98" s="52">
        <v>3</v>
      </c>
      <c r="J98" s="52">
        <v>2</v>
      </c>
      <c r="K98" s="63">
        <f t="shared" si="0"/>
        <v>0</v>
      </c>
      <c r="L98" s="60"/>
      <c r="M98" s="60"/>
      <c r="N98" s="60"/>
      <c r="O98" s="60"/>
      <c r="P98" s="61"/>
      <c r="Q98" s="34"/>
      <c r="R98" s="34"/>
      <c r="S98" s="34"/>
      <c r="T98" s="34"/>
      <c r="U98" s="34"/>
      <c r="V98" s="34"/>
    </row>
    <row r="99" ht="11" customHeight="1" outlineLevel="1" spans="1:22">
      <c r="A99" s="51">
        <v>88</v>
      </c>
      <c r="B99" s="13">
        <v>4</v>
      </c>
      <c r="C99" s="13">
        <v>3</v>
      </c>
      <c r="D99" s="13">
        <v>4</v>
      </c>
      <c r="E99" s="52">
        <v>4</v>
      </c>
      <c r="F99" s="13">
        <v>2</v>
      </c>
      <c r="G99" s="13">
        <v>2</v>
      </c>
      <c r="H99" s="13">
        <v>2</v>
      </c>
      <c r="I99" s="52">
        <v>3</v>
      </c>
      <c r="J99" s="52">
        <v>3</v>
      </c>
      <c r="K99" s="63">
        <f t="shared" si="0"/>
        <v>0</v>
      </c>
      <c r="L99" s="60"/>
      <c r="M99" s="60"/>
      <c r="N99" s="60"/>
      <c r="O99" s="60"/>
      <c r="P99" s="61"/>
      <c r="Q99" s="34"/>
      <c r="R99" s="34"/>
      <c r="S99" s="34"/>
      <c r="T99" s="34"/>
      <c r="U99" s="34"/>
      <c r="V99" s="34"/>
    </row>
    <row r="100" ht="11" customHeight="1" outlineLevel="1" spans="1:22">
      <c r="A100" s="53">
        <v>89</v>
      </c>
      <c r="B100" s="13">
        <v>4</v>
      </c>
      <c r="C100" s="13">
        <v>3</v>
      </c>
      <c r="D100" s="13">
        <v>3</v>
      </c>
      <c r="E100" s="52">
        <v>4</v>
      </c>
      <c r="F100" s="13">
        <v>3</v>
      </c>
      <c r="G100" s="13">
        <v>3</v>
      </c>
      <c r="H100" s="13">
        <v>3</v>
      </c>
      <c r="I100" s="52">
        <v>3</v>
      </c>
      <c r="J100" s="52">
        <v>2</v>
      </c>
      <c r="K100" s="63">
        <f t="shared" si="0"/>
        <v>0</v>
      </c>
      <c r="L100" s="60"/>
      <c r="M100" s="60"/>
      <c r="N100" s="60"/>
      <c r="O100" s="60"/>
      <c r="P100" s="61"/>
      <c r="Q100" s="34"/>
      <c r="R100" s="34"/>
      <c r="S100" s="34"/>
      <c r="T100" s="34"/>
      <c r="U100" s="34"/>
      <c r="V100" s="34"/>
    </row>
    <row r="101" ht="11" customHeight="1" outlineLevel="1" spans="1:22">
      <c r="A101" s="53">
        <v>90</v>
      </c>
      <c r="B101" s="66">
        <v>4</v>
      </c>
      <c r="C101" s="66">
        <v>4</v>
      </c>
      <c r="D101" s="66">
        <v>3</v>
      </c>
      <c r="E101" s="67">
        <v>4</v>
      </c>
      <c r="F101" s="66">
        <v>3</v>
      </c>
      <c r="G101" s="66">
        <v>3</v>
      </c>
      <c r="H101" s="66">
        <v>2</v>
      </c>
      <c r="I101" s="67">
        <v>4</v>
      </c>
      <c r="J101" s="67">
        <v>2</v>
      </c>
      <c r="K101" s="63">
        <f t="shared" si="0"/>
        <v>0</v>
      </c>
      <c r="L101" s="60"/>
      <c r="M101" s="60"/>
      <c r="N101" s="60"/>
      <c r="O101" s="60"/>
      <c r="P101" s="61"/>
      <c r="Q101" s="34"/>
      <c r="R101" s="34"/>
      <c r="S101" s="34"/>
      <c r="T101" s="34"/>
      <c r="U101" s="34"/>
      <c r="V101" s="34"/>
    </row>
    <row r="102" ht="11" customHeight="1" outlineLevel="1" spans="1:22">
      <c r="A102" s="51">
        <v>91</v>
      </c>
      <c r="B102" s="13">
        <v>4</v>
      </c>
      <c r="C102" s="13">
        <v>3</v>
      </c>
      <c r="D102" s="13">
        <v>4</v>
      </c>
      <c r="E102" s="52">
        <v>4</v>
      </c>
      <c r="F102" s="13">
        <v>4</v>
      </c>
      <c r="G102" s="13">
        <v>3</v>
      </c>
      <c r="H102" s="13">
        <v>2</v>
      </c>
      <c r="I102" s="52">
        <v>3</v>
      </c>
      <c r="J102" s="52">
        <v>3</v>
      </c>
      <c r="K102" s="63">
        <f t="shared" si="0"/>
        <v>0</v>
      </c>
      <c r="L102" s="60"/>
      <c r="M102" s="60"/>
      <c r="N102" s="60"/>
      <c r="O102" s="60"/>
      <c r="P102" s="61"/>
      <c r="Q102" s="34"/>
      <c r="R102" s="34"/>
      <c r="S102" s="34"/>
      <c r="T102" s="34"/>
      <c r="U102" s="34"/>
      <c r="V102" s="34"/>
    </row>
    <row r="103" ht="11" customHeight="1" outlineLevel="1" spans="1:22">
      <c r="A103" s="53">
        <v>92</v>
      </c>
      <c r="B103" s="13">
        <v>3</v>
      </c>
      <c r="C103" s="13">
        <v>3</v>
      </c>
      <c r="D103" s="13">
        <v>4</v>
      </c>
      <c r="E103" s="52">
        <v>4</v>
      </c>
      <c r="F103" s="13">
        <v>3</v>
      </c>
      <c r="G103" s="13">
        <v>4</v>
      </c>
      <c r="H103" s="13">
        <v>3</v>
      </c>
      <c r="I103" s="52">
        <v>3</v>
      </c>
      <c r="J103" s="52">
        <v>3</v>
      </c>
      <c r="K103" s="63">
        <f t="shared" si="0"/>
        <v>0</v>
      </c>
      <c r="L103" s="60"/>
      <c r="M103" s="60"/>
      <c r="N103" s="60"/>
      <c r="O103" s="60"/>
      <c r="P103" s="61"/>
      <c r="Q103" s="34"/>
      <c r="R103" s="34"/>
      <c r="S103" s="34"/>
      <c r="T103" s="34"/>
      <c r="U103" s="34"/>
      <c r="V103" s="34"/>
    </row>
    <row r="104" ht="11" customHeight="1" outlineLevel="1" spans="1:22">
      <c r="A104" s="53">
        <v>93</v>
      </c>
      <c r="B104" s="13">
        <v>4</v>
      </c>
      <c r="C104" s="13">
        <v>4</v>
      </c>
      <c r="D104" s="13">
        <v>3</v>
      </c>
      <c r="E104" s="52">
        <v>4</v>
      </c>
      <c r="F104" s="13">
        <v>3</v>
      </c>
      <c r="G104" s="13">
        <v>3</v>
      </c>
      <c r="H104" s="13">
        <v>3</v>
      </c>
      <c r="I104" s="52">
        <v>4</v>
      </c>
      <c r="J104" s="52">
        <v>3</v>
      </c>
      <c r="K104" s="63">
        <f t="shared" si="0"/>
        <v>0</v>
      </c>
      <c r="L104" s="60"/>
      <c r="M104" s="60"/>
      <c r="N104" s="60"/>
      <c r="O104" s="60"/>
      <c r="P104" s="61"/>
      <c r="Q104" s="34"/>
      <c r="R104" s="34"/>
      <c r="S104" s="34"/>
      <c r="T104" s="34"/>
      <c r="U104" s="34"/>
      <c r="V104" s="34"/>
    </row>
    <row r="105" ht="11" customHeight="1" outlineLevel="1" spans="1:22">
      <c r="A105" s="51">
        <v>94</v>
      </c>
      <c r="B105" s="13">
        <v>4</v>
      </c>
      <c r="C105" s="13">
        <v>4</v>
      </c>
      <c r="D105" s="13">
        <v>3</v>
      </c>
      <c r="E105" s="52">
        <v>4</v>
      </c>
      <c r="F105" s="13">
        <v>3</v>
      </c>
      <c r="G105" s="13">
        <v>3</v>
      </c>
      <c r="H105" s="13">
        <v>3</v>
      </c>
      <c r="I105" s="52">
        <v>3</v>
      </c>
      <c r="J105" s="52">
        <v>2</v>
      </c>
      <c r="K105" s="63">
        <f t="shared" si="0"/>
        <v>0</v>
      </c>
      <c r="L105" s="60"/>
      <c r="M105" s="60"/>
      <c r="N105" s="60"/>
      <c r="O105" s="60"/>
      <c r="P105" s="61"/>
      <c r="Q105" s="34"/>
      <c r="R105" s="34"/>
      <c r="S105" s="34"/>
      <c r="T105" s="34"/>
      <c r="U105" s="34"/>
      <c r="V105" s="34"/>
    </row>
    <row r="106" ht="11" customHeight="1" outlineLevel="1" spans="1:22">
      <c r="A106" s="53">
        <v>95</v>
      </c>
      <c r="B106" s="13">
        <v>4</v>
      </c>
      <c r="C106" s="13">
        <v>3</v>
      </c>
      <c r="D106" s="13">
        <v>4</v>
      </c>
      <c r="E106" s="52">
        <v>4</v>
      </c>
      <c r="F106" s="13">
        <v>3</v>
      </c>
      <c r="G106" s="13">
        <v>4</v>
      </c>
      <c r="H106" s="13">
        <v>3</v>
      </c>
      <c r="I106" s="52">
        <v>3</v>
      </c>
      <c r="J106" s="52">
        <v>3</v>
      </c>
      <c r="K106" s="63">
        <f t="shared" si="0"/>
        <v>0</v>
      </c>
      <c r="L106" s="60"/>
      <c r="M106" s="60"/>
      <c r="N106" s="60"/>
      <c r="O106" s="60"/>
      <c r="P106" s="61"/>
      <c r="Q106" s="34"/>
      <c r="R106" s="34"/>
      <c r="S106" s="34"/>
      <c r="T106" s="34"/>
      <c r="U106" s="34"/>
      <c r="V106" s="34"/>
    </row>
    <row r="107" ht="11" customHeight="1" outlineLevel="1" spans="1:22">
      <c r="A107" s="53">
        <v>96</v>
      </c>
      <c r="B107" s="13">
        <v>4</v>
      </c>
      <c r="C107" s="13">
        <v>2</v>
      </c>
      <c r="D107" s="13">
        <v>3</v>
      </c>
      <c r="E107" s="52">
        <v>4</v>
      </c>
      <c r="F107" s="13">
        <v>3</v>
      </c>
      <c r="G107" s="13">
        <v>3</v>
      </c>
      <c r="H107" s="13">
        <v>3</v>
      </c>
      <c r="I107" s="52">
        <v>2</v>
      </c>
      <c r="J107" s="52">
        <v>2</v>
      </c>
      <c r="K107" s="63">
        <f t="shared" si="0"/>
        <v>0</v>
      </c>
      <c r="L107" s="60"/>
      <c r="M107" s="60"/>
      <c r="N107" s="60"/>
      <c r="O107" s="60"/>
      <c r="P107" s="61"/>
      <c r="Q107" s="34"/>
      <c r="R107" s="34"/>
      <c r="S107" s="34"/>
      <c r="T107" s="34"/>
      <c r="U107" s="34"/>
      <c r="V107" s="34"/>
    </row>
    <row r="108" ht="11" customHeight="1" outlineLevel="1" spans="1:22">
      <c r="A108" s="51">
        <v>97</v>
      </c>
      <c r="B108" s="13">
        <v>4</v>
      </c>
      <c r="C108" s="13">
        <v>3</v>
      </c>
      <c r="D108" s="13">
        <v>3</v>
      </c>
      <c r="E108" s="52">
        <v>4</v>
      </c>
      <c r="F108" s="13">
        <v>3</v>
      </c>
      <c r="G108" s="13">
        <v>3</v>
      </c>
      <c r="H108" s="13">
        <v>3</v>
      </c>
      <c r="I108" s="52">
        <v>3</v>
      </c>
      <c r="J108" s="52">
        <v>3</v>
      </c>
      <c r="K108" s="63">
        <f t="shared" si="0"/>
        <v>0</v>
      </c>
      <c r="L108" s="60"/>
      <c r="M108" s="60"/>
      <c r="N108" s="60"/>
      <c r="O108" s="60"/>
      <c r="P108" s="61"/>
      <c r="Q108" s="34"/>
      <c r="R108" s="34"/>
      <c r="S108" s="34"/>
      <c r="T108" s="34"/>
      <c r="U108" s="34"/>
      <c r="V108" s="34"/>
    </row>
    <row r="109" ht="11" customHeight="1" outlineLevel="1" spans="1:22">
      <c r="A109" s="53">
        <v>98</v>
      </c>
      <c r="B109" s="13">
        <v>4</v>
      </c>
      <c r="C109" s="13">
        <v>3</v>
      </c>
      <c r="D109" s="13">
        <v>3</v>
      </c>
      <c r="E109" s="52">
        <v>4</v>
      </c>
      <c r="F109" s="13">
        <v>4</v>
      </c>
      <c r="G109" s="13">
        <v>4</v>
      </c>
      <c r="H109" s="13">
        <v>3</v>
      </c>
      <c r="I109" s="52">
        <v>3</v>
      </c>
      <c r="J109" s="52">
        <v>3</v>
      </c>
      <c r="K109" s="63">
        <f t="shared" si="0"/>
        <v>0</v>
      </c>
      <c r="L109" s="60"/>
      <c r="M109" s="60"/>
      <c r="N109" s="60"/>
      <c r="O109" s="60"/>
      <c r="P109" s="61"/>
      <c r="Q109" s="34"/>
      <c r="R109" s="34"/>
      <c r="S109" s="34"/>
      <c r="T109" s="34"/>
      <c r="U109" s="34"/>
      <c r="V109" s="34"/>
    </row>
    <row r="110" ht="11" customHeight="1" outlineLevel="1" spans="1:22">
      <c r="A110" s="53">
        <v>99</v>
      </c>
      <c r="B110" s="13">
        <v>3</v>
      </c>
      <c r="C110" s="13">
        <v>3</v>
      </c>
      <c r="D110" s="13">
        <v>3</v>
      </c>
      <c r="E110" s="52">
        <v>4</v>
      </c>
      <c r="F110" s="13">
        <v>3</v>
      </c>
      <c r="G110" s="13">
        <v>3</v>
      </c>
      <c r="H110" s="13">
        <v>2</v>
      </c>
      <c r="I110" s="52">
        <v>3</v>
      </c>
      <c r="J110" s="52">
        <v>3</v>
      </c>
      <c r="K110" s="63">
        <f t="shared" si="0"/>
        <v>0</v>
      </c>
      <c r="L110" s="60"/>
      <c r="M110" s="60"/>
      <c r="N110" s="60"/>
      <c r="O110" s="60"/>
      <c r="P110" s="61"/>
      <c r="Q110" s="34"/>
      <c r="R110" s="34"/>
      <c r="S110" s="34"/>
      <c r="T110" s="34"/>
      <c r="U110" s="34"/>
      <c r="V110" s="34"/>
    </row>
    <row r="111" ht="11" customHeight="1" outlineLevel="1" spans="1:22">
      <c r="A111" s="51">
        <v>100</v>
      </c>
      <c r="B111" s="13">
        <v>4</v>
      </c>
      <c r="C111" s="13">
        <v>2</v>
      </c>
      <c r="D111" s="13">
        <v>3</v>
      </c>
      <c r="E111" s="52">
        <v>4</v>
      </c>
      <c r="F111" s="13">
        <v>3</v>
      </c>
      <c r="G111" s="13">
        <v>2</v>
      </c>
      <c r="H111" s="13">
        <v>3</v>
      </c>
      <c r="I111" s="52">
        <v>3</v>
      </c>
      <c r="J111" s="52">
        <v>2</v>
      </c>
      <c r="K111" s="59">
        <f>SUM(B111:J111)</f>
        <v>26</v>
      </c>
      <c r="L111" s="60"/>
      <c r="M111" s="60"/>
      <c r="N111" s="60"/>
      <c r="O111" s="60"/>
      <c r="P111" s="61"/>
      <c r="Q111" s="34"/>
      <c r="R111" s="34"/>
      <c r="S111" s="34"/>
      <c r="T111" s="34"/>
      <c r="U111" s="34"/>
      <c r="V111" s="34"/>
    </row>
    <row r="112" ht="10" customHeight="1" spans="1:22">
      <c r="A112" s="68" t="s">
        <v>42</v>
      </c>
      <c r="B112" s="69">
        <f>SUM(B12:B111)</f>
        <v>367</v>
      </c>
      <c r="C112" s="70">
        <f t="shared" ref="B112:J112" si="1">SUM(C12:C111)</f>
        <v>307</v>
      </c>
      <c r="D112" s="70">
        <f t="shared" si="1"/>
        <v>347</v>
      </c>
      <c r="E112" s="70">
        <f t="shared" si="1"/>
        <v>400</v>
      </c>
      <c r="F112" s="70">
        <f t="shared" si="1"/>
        <v>312</v>
      </c>
      <c r="G112" s="70">
        <f t="shared" si="1"/>
        <v>267</v>
      </c>
      <c r="H112" s="70">
        <f t="shared" si="1"/>
        <v>280</v>
      </c>
      <c r="I112" s="89">
        <f t="shared" si="1"/>
        <v>280</v>
      </c>
      <c r="J112" s="70">
        <f t="shared" si="1"/>
        <v>247</v>
      </c>
      <c r="K112" s="41"/>
      <c r="L112" s="41"/>
      <c r="M112" s="41">
        <f>400/9</f>
        <v>44.4444444444444</v>
      </c>
      <c r="N112" s="41"/>
      <c r="O112" s="41"/>
      <c r="P112" s="34"/>
      <c r="Q112" s="34"/>
      <c r="R112" s="34"/>
      <c r="S112" s="34"/>
      <c r="T112" s="34"/>
      <c r="U112" s="34"/>
      <c r="V112" s="34"/>
    </row>
    <row r="113" ht="10" customHeight="1" spans="1:22">
      <c r="A113" s="71" t="s">
        <v>43</v>
      </c>
      <c r="B113" s="48"/>
      <c r="C113" s="48"/>
      <c r="D113" s="48"/>
      <c r="E113" s="48"/>
      <c r="F113" s="48"/>
      <c r="G113" s="48"/>
      <c r="H113" s="48"/>
      <c r="I113" s="46"/>
      <c r="J113" s="48"/>
      <c r="P113" s="34"/>
      <c r="Q113" s="34"/>
      <c r="R113" s="34"/>
      <c r="S113" s="34"/>
      <c r="T113" s="34"/>
      <c r="U113" s="34"/>
      <c r="V113" s="34"/>
    </row>
    <row r="114" ht="11" customHeight="1" spans="1:22">
      <c r="A114" s="72" t="s">
        <v>44</v>
      </c>
      <c r="B114" s="73">
        <f t="shared" ref="B114:J114" si="2">(SUM(B12:B111))/COUNT(B12:B111)</f>
        <v>3.67</v>
      </c>
      <c r="C114" s="73">
        <f t="shared" si="2"/>
        <v>3.07</v>
      </c>
      <c r="D114" s="73">
        <f t="shared" si="2"/>
        <v>3.47</v>
      </c>
      <c r="E114" s="73">
        <f t="shared" si="2"/>
        <v>4</v>
      </c>
      <c r="F114" s="73">
        <f t="shared" si="2"/>
        <v>3.12</v>
      </c>
      <c r="G114" s="73">
        <f t="shared" si="2"/>
        <v>2.67</v>
      </c>
      <c r="H114" s="73">
        <f t="shared" si="2"/>
        <v>2.8</v>
      </c>
      <c r="I114" s="90">
        <f t="shared" si="2"/>
        <v>2.8</v>
      </c>
      <c r="J114" s="73">
        <f t="shared" si="2"/>
        <v>2.47</v>
      </c>
      <c r="K114" s="91"/>
      <c r="L114" s="91"/>
      <c r="M114" s="92">
        <v>400</v>
      </c>
      <c r="N114" s="92">
        <v>100</v>
      </c>
      <c r="O114" s="91"/>
      <c r="P114" s="34"/>
      <c r="Q114" s="34"/>
      <c r="R114" s="34"/>
      <c r="S114" s="34"/>
      <c r="T114" s="34"/>
      <c r="U114" s="34"/>
      <c r="V114" s="34"/>
    </row>
    <row r="115" ht="11" customHeight="1" spans="1:22">
      <c r="A115" s="74" t="s">
        <v>45</v>
      </c>
      <c r="B115" s="45"/>
      <c r="C115" s="45"/>
      <c r="D115" s="45"/>
      <c r="E115" s="45"/>
      <c r="F115" s="45"/>
      <c r="G115" s="45"/>
      <c r="H115" s="45"/>
      <c r="I115" s="93"/>
      <c r="J115" s="48"/>
      <c r="K115" s="91"/>
      <c r="M115" s="94"/>
      <c r="N115" s="94"/>
      <c r="P115" s="34"/>
      <c r="Q115" s="34"/>
      <c r="R115" s="34"/>
      <c r="S115" s="34"/>
      <c r="T115" s="34"/>
      <c r="U115" s="34"/>
      <c r="V115" s="34"/>
    </row>
    <row r="116" ht="11" customHeight="1" spans="1:22">
      <c r="A116" s="75" t="s">
        <v>46</v>
      </c>
      <c r="B116" s="73">
        <f>(B114*0.111)</f>
        <v>0.40737</v>
      </c>
      <c r="C116" s="73">
        <f t="shared" ref="C116:J116" si="3">C114*0.111</f>
        <v>0.34077</v>
      </c>
      <c r="D116" s="73">
        <f t="shared" si="3"/>
        <v>0.38517</v>
      </c>
      <c r="E116" s="73">
        <f t="shared" si="3"/>
        <v>0.444</v>
      </c>
      <c r="F116" s="73">
        <f t="shared" si="3"/>
        <v>0.34632</v>
      </c>
      <c r="G116" s="73">
        <f t="shared" si="3"/>
        <v>0.29637</v>
      </c>
      <c r="H116" s="73">
        <f t="shared" si="3"/>
        <v>0.3108</v>
      </c>
      <c r="I116" s="90">
        <f t="shared" si="3"/>
        <v>0.3108</v>
      </c>
      <c r="J116" s="73">
        <f t="shared" si="3"/>
        <v>0.27417</v>
      </c>
      <c r="K116" s="95"/>
      <c r="L116" s="91"/>
      <c r="M116" s="91"/>
      <c r="N116" s="91">
        <f>400/100</f>
        <v>4</v>
      </c>
      <c r="O116" s="91"/>
      <c r="P116" s="95">
        <f>400/100</f>
        <v>4</v>
      </c>
      <c r="Q116" s="34"/>
      <c r="R116" s="34"/>
      <c r="S116" s="34"/>
      <c r="T116" s="34"/>
      <c r="U116" s="34"/>
      <c r="V116" s="34"/>
    </row>
    <row r="117" ht="11" customHeight="1" spans="1:22">
      <c r="A117" s="76" t="s">
        <v>47</v>
      </c>
      <c r="B117" s="45"/>
      <c r="C117" s="45"/>
      <c r="D117" s="45"/>
      <c r="E117" s="45"/>
      <c r="F117" s="45"/>
      <c r="G117" s="45"/>
      <c r="H117" s="45"/>
      <c r="I117" s="93"/>
      <c r="J117" s="45"/>
      <c r="K117" s="95"/>
      <c r="P117" s="95"/>
      <c r="Q117" s="34"/>
      <c r="R117" s="34"/>
      <c r="S117" s="34"/>
      <c r="T117" s="34"/>
      <c r="U117" s="34"/>
      <c r="V117" s="34"/>
    </row>
    <row r="118" ht="12" customHeight="1" spans="1:22">
      <c r="A118" s="76" t="s">
        <v>45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96"/>
      <c r="L118" s="95"/>
      <c r="M118" s="95"/>
      <c r="N118" s="95">
        <f>SUM(M112/100)</f>
        <v>0.444444444444444</v>
      </c>
      <c r="O118" s="95"/>
      <c r="P118" s="96"/>
      <c r="Q118" s="34"/>
      <c r="R118" s="34"/>
      <c r="S118" s="34"/>
      <c r="T118" s="34"/>
      <c r="U118" s="34"/>
      <c r="V118" s="34"/>
    </row>
    <row r="119" s="35" customFormat="1" ht="12" customHeight="1" spans="1:22">
      <c r="A119" s="78" t="s">
        <v>48</v>
      </c>
      <c r="B119" s="79" t="str">
        <f>IF(B114&gt;=3.53,"A",IF(B114&gt;=3.06,"B",IF(B114&gt;=2.6,"C",IF(B114&gt;=1,"D"))))</f>
        <v>A</v>
      </c>
      <c r="C119" s="79" t="str">
        <f t="shared" ref="C119:J119" si="4">IF(C114&gt;=3.53,"A",IF(C114&gt;=3.06,"B",IF(C114&gt;=2.6,"C",IF(C114&gt;=1,"D"))))</f>
        <v>B</v>
      </c>
      <c r="D119" s="79" t="str">
        <f t="shared" si="4"/>
        <v>B</v>
      </c>
      <c r="E119" s="79" t="str">
        <f t="shared" si="4"/>
        <v>A</v>
      </c>
      <c r="F119" s="79" t="str">
        <f t="shared" si="4"/>
        <v>B</v>
      </c>
      <c r="G119" s="79" t="str">
        <f t="shared" si="4"/>
        <v>C</v>
      </c>
      <c r="H119" s="79" t="str">
        <f t="shared" si="4"/>
        <v>C</v>
      </c>
      <c r="I119" s="79" t="str">
        <f t="shared" si="4"/>
        <v>C</v>
      </c>
      <c r="J119" s="79" t="str">
        <f t="shared" si="4"/>
        <v>D</v>
      </c>
      <c r="K119" s="97"/>
      <c r="L119" s="98"/>
      <c r="M119" s="98"/>
      <c r="N119" s="98"/>
      <c r="O119" s="98"/>
      <c r="P119" s="97"/>
      <c r="Q119" s="115"/>
      <c r="R119" s="115"/>
      <c r="S119" s="115"/>
      <c r="T119" s="115"/>
      <c r="U119" s="115"/>
      <c r="V119" s="115"/>
    </row>
    <row r="120" ht="12" customHeight="1" spans="1:22">
      <c r="A120" s="80"/>
      <c r="B120" s="81"/>
      <c r="C120" s="81"/>
      <c r="D120" s="81"/>
      <c r="E120" s="81"/>
      <c r="F120" s="81"/>
      <c r="G120" s="81"/>
      <c r="H120" s="81"/>
      <c r="I120" s="171" t="s">
        <v>49</v>
      </c>
      <c r="J120" s="172" t="s">
        <v>50</v>
      </c>
      <c r="K120" s="101"/>
      <c r="L120" s="95"/>
      <c r="M120" s="95"/>
      <c r="N120" s="95"/>
      <c r="O120" s="95"/>
      <c r="P120" s="101"/>
      <c r="Q120" s="34"/>
      <c r="R120" s="34" t="s">
        <v>51</v>
      </c>
      <c r="S120" s="34"/>
      <c r="T120" s="34"/>
      <c r="U120" s="34"/>
      <c r="V120" s="34"/>
    </row>
    <row r="121" ht="11" customHeight="1" spans="1:22">
      <c r="A121" s="82" t="s">
        <v>52</v>
      </c>
      <c r="B121" s="83"/>
      <c r="C121" s="83"/>
      <c r="D121" s="83"/>
      <c r="E121" s="83"/>
      <c r="F121" s="83"/>
      <c r="G121" s="83"/>
      <c r="H121" s="83"/>
      <c r="I121" s="102">
        <f>SUM(B116:J117)</f>
        <v>3.11577</v>
      </c>
      <c r="J121" s="103">
        <f>I121*25</f>
        <v>77.89425</v>
      </c>
      <c r="K121" s="104"/>
      <c r="L121" s="104"/>
      <c r="M121" s="105" t="s">
        <v>53</v>
      </c>
      <c r="N121" s="106"/>
      <c r="O121" s="107" t="s">
        <v>54</v>
      </c>
      <c r="P121" s="105">
        <f>1/9</f>
        <v>0.111111111111111</v>
      </c>
      <c r="Q121" s="34"/>
      <c r="R121" s="34"/>
      <c r="S121" s="34"/>
      <c r="T121" s="34"/>
      <c r="U121" s="34"/>
      <c r="V121" s="34"/>
    </row>
    <row r="122" ht="9" customHeight="1" spans="1: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ht="11" customHeight="1" spans="1:22">
      <c r="A123" s="56" t="s">
        <v>55</v>
      </c>
      <c r="B123" s="34"/>
      <c r="C123" s="34"/>
      <c r="D123" s="34"/>
      <c r="E123" s="34"/>
      <c r="F123" s="50" t="s">
        <v>56</v>
      </c>
      <c r="G123" s="84" t="s">
        <v>57</v>
      </c>
      <c r="H123" s="85"/>
      <c r="I123" s="108"/>
      <c r="J123" s="109" t="s">
        <v>58</v>
      </c>
      <c r="K123" s="56"/>
      <c r="L123" s="56"/>
      <c r="M123" s="56" t="s">
        <v>59</v>
      </c>
      <c r="N123" s="56"/>
      <c r="O123" s="110"/>
      <c r="P123" s="111"/>
      <c r="Q123" s="34"/>
      <c r="R123" s="34" t="s">
        <v>51</v>
      </c>
      <c r="S123" s="34"/>
      <c r="T123" s="34"/>
      <c r="U123" s="34"/>
      <c r="V123" s="34"/>
    </row>
    <row r="124" ht="11" customHeight="1" spans="1:22">
      <c r="A124" s="173" t="s">
        <v>60</v>
      </c>
      <c r="B124" s="34"/>
      <c r="C124" s="173" t="s">
        <v>61</v>
      </c>
      <c r="D124" s="34"/>
      <c r="E124" s="34"/>
      <c r="F124" s="86" t="s">
        <v>33</v>
      </c>
      <c r="G124" s="87" t="s">
        <v>62</v>
      </c>
      <c r="H124" s="88"/>
      <c r="I124" s="112"/>
      <c r="J124" s="113">
        <f>B114</f>
        <v>3.67</v>
      </c>
      <c r="K124" s="114"/>
      <c r="L124" s="114"/>
      <c r="M124" s="101">
        <f>AVERAGE(J124:J132)</f>
        <v>3.11888888888889</v>
      </c>
      <c r="N124" s="114"/>
      <c r="O124" s="95"/>
      <c r="P124" s="34"/>
      <c r="Q124" s="34"/>
      <c r="R124" s="34"/>
      <c r="S124" s="34"/>
      <c r="T124" s="34"/>
      <c r="U124" s="34"/>
      <c r="V124" s="34"/>
    </row>
    <row r="125" ht="11" customHeight="1" spans="1:22">
      <c r="A125" s="173" t="s">
        <v>63</v>
      </c>
      <c r="B125" s="34"/>
      <c r="C125" s="173" t="s">
        <v>64</v>
      </c>
      <c r="D125" s="34"/>
      <c r="E125" s="34"/>
      <c r="F125" s="86" t="s">
        <v>34</v>
      </c>
      <c r="G125" s="87" t="s">
        <v>65</v>
      </c>
      <c r="H125" s="88"/>
      <c r="I125" s="112"/>
      <c r="J125" s="113">
        <f>C114</f>
        <v>3.07</v>
      </c>
      <c r="K125" s="114"/>
      <c r="L125" s="114"/>
      <c r="M125" s="114"/>
      <c r="N125" s="114"/>
      <c r="O125" s="95"/>
      <c r="P125" s="34"/>
      <c r="Q125" s="34"/>
      <c r="R125" s="34"/>
      <c r="S125" s="116"/>
      <c r="T125" s="116"/>
      <c r="U125" s="116"/>
      <c r="V125" s="116"/>
    </row>
    <row r="126" ht="11" customHeight="1" spans="1:22">
      <c r="A126" s="173" t="s">
        <v>66</v>
      </c>
      <c r="B126" s="34"/>
      <c r="C126" s="173" t="s">
        <v>67</v>
      </c>
      <c r="D126" s="34"/>
      <c r="E126" s="34"/>
      <c r="F126" s="86" t="s">
        <v>35</v>
      </c>
      <c r="G126" s="87" t="s">
        <v>68</v>
      </c>
      <c r="H126" s="88"/>
      <c r="I126" s="112"/>
      <c r="J126" s="113">
        <f>D114</f>
        <v>3.47</v>
      </c>
      <c r="K126" s="114"/>
      <c r="L126" s="114"/>
      <c r="M126" s="114"/>
      <c r="N126" s="114"/>
      <c r="O126" s="95"/>
      <c r="P126" s="34"/>
      <c r="Q126" s="34"/>
      <c r="R126" s="34"/>
      <c r="S126" s="117"/>
      <c r="T126" s="117"/>
      <c r="U126" s="117"/>
      <c r="V126" s="117"/>
    </row>
    <row r="127" ht="11" customHeight="1" spans="1:22">
      <c r="A127" s="173" t="s">
        <v>69</v>
      </c>
      <c r="B127" s="34"/>
      <c r="C127" s="173" t="s">
        <v>70</v>
      </c>
      <c r="D127" s="34"/>
      <c r="E127" s="34"/>
      <c r="F127" s="86" t="s">
        <v>36</v>
      </c>
      <c r="G127" s="87" t="s">
        <v>71</v>
      </c>
      <c r="H127" s="88"/>
      <c r="I127" s="112"/>
      <c r="J127" s="113">
        <f>E114</f>
        <v>4</v>
      </c>
      <c r="K127" s="114"/>
      <c r="L127" s="114"/>
      <c r="M127" s="114"/>
      <c r="N127" s="114"/>
      <c r="O127" s="95"/>
      <c r="P127" s="34"/>
      <c r="Q127" s="34"/>
      <c r="R127" s="34"/>
      <c r="S127" s="118"/>
      <c r="T127" s="118"/>
      <c r="U127" s="118"/>
      <c r="V127" s="118"/>
    </row>
    <row r="128" ht="11" customHeight="1" spans="1:22">
      <c r="A128" s="173" t="s">
        <v>72</v>
      </c>
      <c r="B128" s="34"/>
      <c r="C128" s="173" t="s">
        <v>73</v>
      </c>
      <c r="D128" s="34"/>
      <c r="E128" s="34"/>
      <c r="F128" s="86" t="s">
        <v>37</v>
      </c>
      <c r="G128" s="87" t="s">
        <v>74</v>
      </c>
      <c r="H128" s="88"/>
      <c r="I128" s="112"/>
      <c r="J128" s="113">
        <f>F114</f>
        <v>3.12</v>
      </c>
      <c r="K128" s="114"/>
      <c r="L128" s="114"/>
      <c r="M128" s="114"/>
      <c r="N128" s="114"/>
      <c r="O128" s="95"/>
      <c r="P128" s="34"/>
      <c r="Q128" s="34"/>
      <c r="R128" s="34"/>
      <c r="S128" s="118"/>
      <c r="T128" s="118"/>
      <c r="U128" s="118"/>
      <c r="V128" s="118"/>
    </row>
    <row r="129" ht="11" customHeight="1" spans="1:22">
      <c r="A129" s="34" t="s">
        <v>75</v>
      </c>
      <c r="B129" s="34"/>
      <c r="C129" s="173" t="s">
        <v>76</v>
      </c>
      <c r="D129" s="34"/>
      <c r="E129" s="34"/>
      <c r="F129" s="86" t="s">
        <v>38</v>
      </c>
      <c r="G129" s="87" t="s">
        <v>77</v>
      </c>
      <c r="H129" s="88"/>
      <c r="I129" s="112"/>
      <c r="J129" s="113">
        <f>G114</f>
        <v>2.67</v>
      </c>
      <c r="K129" s="114"/>
      <c r="L129" s="114"/>
      <c r="M129" s="114"/>
      <c r="N129" s="114"/>
      <c r="O129" s="95"/>
      <c r="P129" s="34"/>
      <c r="Q129" s="34"/>
      <c r="R129" s="34"/>
      <c r="S129" s="152"/>
      <c r="T129" s="152"/>
      <c r="U129" s="152"/>
      <c r="V129" s="152"/>
    </row>
    <row r="130" ht="11" customHeight="1" spans="1:22">
      <c r="A130" s="34"/>
      <c r="B130" s="34"/>
      <c r="C130" s="34" t="s">
        <v>78</v>
      </c>
      <c r="D130" s="34"/>
      <c r="E130" s="34"/>
      <c r="F130" s="86" t="s">
        <v>39</v>
      </c>
      <c r="G130" s="87" t="s">
        <v>79</v>
      </c>
      <c r="H130" s="88"/>
      <c r="I130" s="112"/>
      <c r="J130" s="113">
        <f>H114</f>
        <v>2.8</v>
      </c>
      <c r="K130" s="114"/>
      <c r="L130" s="114"/>
      <c r="M130" s="114"/>
      <c r="N130" s="114"/>
      <c r="O130" s="95"/>
      <c r="P130" s="34"/>
      <c r="Q130" s="34"/>
      <c r="R130" s="34"/>
      <c r="S130" s="34"/>
      <c r="T130" s="34"/>
      <c r="U130" s="34"/>
      <c r="V130" s="34"/>
    </row>
    <row r="131" ht="11" customHeight="1" spans="1:22">
      <c r="A131" s="34" t="s">
        <v>80</v>
      </c>
      <c r="B131" s="34"/>
      <c r="C131" s="173" t="s">
        <v>81</v>
      </c>
      <c r="D131" s="34"/>
      <c r="E131" s="34"/>
      <c r="F131" s="86" t="s">
        <v>40</v>
      </c>
      <c r="G131" s="87" t="s">
        <v>82</v>
      </c>
      <c r="H131" s="88"/>
      <c r="I131" s="112"/>
      <c r="J131" s="113">
        <f>I114</f>
        <v>2.8</v>
      </c>
      <c r="K131" s="114"/>
      <c r="L131" s="114"/>
      <c r="M131" s="114"/>
      <c r="N131" s="114"/>
      <c r="O131" s="95"/>
      <c r="P131" s="34"/>
      <c r="Q131" s="34"/>
      <c r="R131" s="34"/>
      <c r="S131" s="34"/>
      <c r="T131" s="34"/>
      <c r="U131" s="34"/>
      <c r="V131" s="34"/>
    </row>
    <row r="132" ht="11" customHeight="1" spans="1:22">
      <c r="A132" s="34"/>
      <c r="B132" s="34"/>
      <c r="C132" s="34"/>
      <c r="D132" s="34"/>
      <c r="E132" s="34"/>
      <c r="F132" s="86" t="s">
        <v>41</v>
      </c>
      <c r="G132" s="87" t="s">
        <v>83</v>
      </c>
      <c r="H132" s="88"/>
      <c r="I132" s="112"/>
      <c r="J132" s="113">
        <f>J114</f>
        <v>2.47</v>
      </c>
      <c r="K132" s="114"/>
      <c r="L132" s="114"/>
      <c r="M132" s="114"/>
      <c r="N132" s="114"/>
      <c r="O132" s="95"/>
      <c r="P132" s="34"/>
      <c r="Q132" s="34"/>
      <c r="R132" s="34"/>
      <c r="S132" s="34"/>
      <c r="T132" s="34"/>
      <c r="U132" s="34"/>
      <c r="V132" s="34"/>
    </row>
    <row r="133" ht="8" customHeight="1" spans="1:22">
      <c r="A133" s="34"/>
      <c r="B133" s="34"/>
      <c r="C133" s="34"/>
      <c r="D133" s="34"/>
      <c r="E133" s="34"/>
      <c r="F133" s="41"/>
      <c r="G133" s="41"/>
      <c r="H133" s="41"/>
      <c r="I133" s="41"/>
      <c r="J133" s="95"/>
      <c r="K133" s="114"/>
      <c r="L133" s="114"/>
      <c r="M133" s="114"/>
      <c r="N133" s="114"/>
      <c r="O133" s="95"/>
      <c r="P133" s="34"/>
      <c r="Q133" s="34"/>
      <c r="R133" s="34"/>
      <c r="U133" s="34"/>
      <c r="V133" s="34"/>
    </row>
    <row r="134" s="36" customFormat="1" ht="14" customHeight="1" spans="1:22">
      <c r="A134" s="119" t="s">
        <v>84</v>
      </c>
      <c r="B134" s="120"/>
      <c r="C134" s="120"/>
      <c r="D134" s="120"/>
      <c r="E134" s="120"/>
      <c r="F134" s="120"/>
      <c r="G134" s="120"/>
      <c r="H134" s="120"/>
      <c r="I134" s="120"/>
      <c r="J134" s="140">
        <f>J121</f>
        <v>77.89425</v>
      </c>
      <c r="K134" s="141"/>
      <c r="L134" s="141"/>
      <c r="M134" s="141"/>
      <c r="N134" s="141"/>
      <c r="O134" s="142"/>
      <c r="P134" s="143"/>
      <c r="Q134" s="143"/>
      <c r="R134" s="143"/>
      <c r="S134" s="143"/>
      <c r="T134" s="143"/>
      <c r="U134" s="143"/>
      <c r="V134" s="143"/>
    </row>
    <row r="135" ht="9" customHeight="1" spans="1:22">
      <c r="A135" s="39"/>
      <c r="B135" s="39"/>
      <c r="C135" s="39"/>
      <c r="D135" s="39"/>
      <c r="E135" s="39"/>
      <c r="F135" s="39"/>
      <c r="G135" s="39"/>
      <c r="H135" s="39"/>
      <c r="I135" s="39"/>
      <c r="J135" s="144"/>
      <c r="K135" s="114"/>
      <c r="L135" s="114"/>
      <c r="M135" s="114"/>
      <c r="N135" s="114"/>
      <c r="O135" s="95"/>
      <c r="P135" s="34"/>
      <c r="Q135" s="34"/>
      <c r="R135" s="34"/>
      <c r="S135" s="153"/>
      <c r="T135" s="153"/>
      <c r="U135" s="153"/>
      <c r="V135" s="153"/>
    </row>
    <row r="136" s="37" customFormat="1" ht="13" customHeight="1" spans="1:18">
      <c r="A136" s="39"/>
      <c r="B136" s="39"/>
      <c r="C136" s="40"/>
      <c r="D136" s="40"/>
      <c r="E136" s="121" t="s">
        <v>85</v>
      </c>
      <c r="F136" s="122"/>
      <c r="G136" s="122"/>
      <c r="H136" s="123" t="str">
        <f>IF(J134&gt;=88.31,"Sangat Baik",IF(J134&gt;=76.61,"Baik",IF(J134&gt;=65,"Kurang Baik",IF(J134&gt;=25,"Tidak Baik"))))</f>
        <v>Baik</v>
      </c>
      <c r="I136" s="145"/>
      <c r="J136" s="144"/>
      <c r="K136" s="146"/>
      <c r="L136" s="146"/>
      <c r="M136" s="146"/>
      <c r="N136" s="146"/>
      <c r="O136" s="147"/>
      <c r="P136" s="40"/>
      <c r="Q136" s="40"/>
      <c r="R136" s="40"/>
    </row>
    <row r="137" ht="12" customHeight="1" spans="1:22">
      <c r="A137" s="39"/>
      <c r="B137" s="39"/>
      <c r="C137" s="39"/>
      <c r="D137" s="39"/>
      <c r="E137" s="39"/>
      <c r="F137" s="39"/>
      <c r="G137" s="39"/>
      <c r="H137" s="39"/>
      <c r="I137" s="39"/>
      <c r="J137" s="144"/>
      <c r="K137" s="114"/>
      <c r="L137" s="114"/>
      <c r="M137" s="114"/>
      <c r="N137" s="114"/>
      <c r="O137" s="95"/>
      <c r="P137" s="34"/>
      <c r="Q137" s="34"/>
      <c r="R137" s="34"/>
      <c r="S137" s="34"/>
      <c r="T137" s="34"/>
      <c r="U137" s="34"/>
      <c r="V137" s="34"/>
    </row>
    <row r="138" ht="12" customHeight="1" spans="1:22">
      <c r="A138" s="56" t="s">
        <v>85</v>
      </c>
      <c r="B138" s="34"/>
      <c r="C138" s="34"/>
      <c r="D138" s="34"/>
      <c r="E138" s="34"/>
      <c r="F138" s="34"/>
      <c r="G138" s="41"/>
      <c r="H138" s="34"/>
      <c r="I138" s="34"/>
      <c r="J138" s="95"/>
      <c r="K138" s="114"/>
      <c r="L138" s="114"/>
      <c r="M138" s="114"/>
      <c r="N138" s="114"/>
      <c r="O138" s="95"/>
      <c r="P138" s="34"/>
      <c r="Q138" s="34"/>
      <c r="R138" s="34"/>
      <c r="S138" s="34"/>
      <c r="T138" s="34"/>
      <c r="U138" s="34"/>
      <c r="V138" s="34"/>
    </row>
    <row r="139" ht="14.25" customHeight="1" spans="1:22">
      <c r="A139" s="124" t="s">
        <v>86</v>
      </c>
      <c r="B139" s="125"/>
      <c r="C139" s="125"/>
      <c r="D139" s="125" t="s">
        <v>87</v>
      </c>
      <c r="E139" s="125"/>
      <c r="F139" s="124" t="s">
        <v>88</v>
      </c>
      <c r="G139" s="125"/>
      <c r="H139" s="125"/>
      <c r="I139" s="125" t="s">
        <v>89</v>
      </c>
      <c r="J139" s="125"/>
      <c r="K139" s="114"/>
      <c r="L139" s="114"/>
      <c r="M139" s="114"/>
      <c r="N139" s="114"/>
      <c r="O139" s="95"/>
      <c r="P139" s="34"/>
      <c r="Q139" s="34"/>
      <c r="R139" s="34"/>
      <c r="S139" s="34"/>
      <c r="T139" s="34"/>
      <c r="U139" s="34"/>
      <c r="V139" s="34"/>
    </row>
    <row r="140" ht="15.75" customHeight="1" spans="1:22">
      <c r="A140" s="124" t="s">
        <v>90</v>
      </c>
      <c r="B140" s="125"/>
      <c r="C140" s="125"/>
      <c r="D140" s="125" t="s">
        <v>91</v>
      </c>
      <c r="E140" s="125"/>
      <c r="F140" s="124" t="s">
        <v>92</v>
      </c>
      <c r="G140" s="125"/>
      <c r="H140" s="125"/>
      <c r="I140" s="125" t="s">
        <v>93</v>
      </c>
      <c r="J140" s="125"/>
      <c r="K140" s="114"/>
      <c r="L140" s="114"/>
      <c r="M140" s="114"/>
      <c r="N140" s="114"/>
      <c r="O140" s="95"/>
      <c r="P140" s="34"/>
      <c r="Q140" s="34"/>
      <c r="R140" s="34"/>
      <c r="S140" s="34"/>
      <c r="T140" s="34"/>
      <c r="U140" s="34"/>
      <c r="V140" s="34"/>
    </row>
    <row r="141" ht="12" customHeight="1" spans="1:22">
      <c r="A141" s="126"/>
      <c r="B141" s="127"/>
      <c r="C141" s="127"/>
      <c r="D141" s="127"/>
      <c r="E141" s="127"/>
      <c r="F141" s="34"/>
      <c r="G141" s="41"/>
      <c r="H141" s="34"/>
      <c r="I141" s="34"/>
      <c r="J141" s="95"/>
      <c r="K141" s="34"/>
      <c r="L141" s="34"/>
      <c r="M141" s="34"/>
      <c r="N141" s="34"/>
      <c r="O141" s="95"/>
      <c r="P141" s="34"/>
      <c r="Q141" s="34"/>
      <c r="R141" s="34"/>
      <c r="S141" s="34"/>
      <c r="T141" s="34"/>
      <c r="U141" s="34"/>
      <c r="V141" s="34"/>
    </row>
    <row r="142" ht="12" customHeight="1" spans="1:22">
      <c r="A142" s="126"/>
      <c r="B142" s="127"/>
      <c r="C142" s="127"/>
      <c r="D142" s="127"/>
      <c r="E142" s="127"/>
      <c r="F142" s="34"/>
      <c r="G142" s="41"/>
      <c r="H142" s="34"/>
      <c r="I142" s="34"/>
      <c r="J142" s="95"/>
      <c r="K142" s="34"/>
      <c r="L142" s="34"/>
      <c r="M142" s="34"/>
      <c r="N142" s="34"/>
      <c r="O142" s="95"/>
      <c r="P142" s="34"/>
      <c r="Q142" s="34"/>
      <c r="R142" s="34"/>
      <c r="S142" s="34"/>
      <c r="T142" s="34"/>
      <c r="U142" s="34"/>
      <c r="V142" s="34"/>
    </row>
    <row r="143" ht="12" customHeight="1" spans="1:22">
      <c r="A143" s="126"/>
      <c r="B143" s="127"/>
      <c r="C143" s="127"/>
      <c r="D143" s="127"/>
      <c r="E143" s="127"/>
      <c r="F143" s="34"/>
      <c r="G143" s="41"/>
      <c r="H143" s="34"/>
      <c r="I143" s="34"/>
      <c r="J143" s="95"/>
      <c r="K143" s="34"/>
      <c r="L143" s="34"/>
      <c r="M143" s="34"/>
      <c r="N143" s="34"/>
      <c r="O143" s="95"/>
      <c r="P143" s="34"/>
      <c r="Q143" s="34"/>
      <c r="R143" s="34"/>
      <c r="S143" s="34"/>
      <c r="T143" s="34"/>
      <c r="U143" s="34"/>
      <c r="V143" s="34"/>
    </row>
    <row r="144" ht="12" customHeight="1" spans="1:22">
      <c r="A144" s="126"/>
      <c r="B144" s="127"/>
      <c r="C144" s="127"/>
      <c r="D144" s="127"/>
      <c r="E144" s="127"/>
      <c r="F144" s="34"/>
      <c r="G144" s="41"/>
      <c r="H144" s="34"/>
      <c r="I144" s="34"/>
      <c r="J144" s="95"/>
      <c r="K144" s="34"/>
      <c r="L144" s="34"/>
      <c r="M144" s="34"/>
      <c r="N144" s="34"/>
      <c r="O144" s="95"/>
      <c r="P144" s="34"/>
      <c r="Q144" s="34"/>
      <c r="R144" s="34"/>
      <c r="S144" s="34"/>
      <c r="T144" s="34"/>
      <c r="U144" s="34"/>
      <c r="V144" s="34"/>
    </row>
    <row r="145" ht="12" customHeight="1" spans="1:22">
      <c r="A145" s="126"/>
      <c r="B145" s="127"/>
      <c r="C145" s="127"/>
      <c r="D145" s="127"/>
      <c r="E145" s="127"/>
      <c r="F145" s="34"/>
      <c r="G145" s="41"/>
      <c r="H145" s="34"/>
      <c r="I145" s="34"/>
      <c r="J145" s="95"/>
      <c r="K145" s="34"/>
      <c r="L145" s="34"/>
      <c r="M145" s="34"/>
      <c r="N145" s="34"/>
      <c r="O145" s="95"/>
      <c r="P145" s="34"/>
      <c r="Q145" s="34"/>
      <c r="R145" s="34"/>
      <c r="S145" s="34"/>
      <c r="T145" s="34"/>
      <c r="U145" s="34"/>
      <c r="V145" s="34"/>
    </row>
    <row r="146" ht="12" customHeight="1" spans="1:22">
      <c r="A146" s="126"/>
      <c r="B146" s="127"/>
      <c r="C146" s="127"/>
      <c r="D146" s="127"/>
      <c r="E146" s="127"/>
      <c r="F146" s="34"/>
      <c r="G146" s="41"/>
      <c r="H146" s="34"/>
      <c r="I146" s="34"/>
      <c r="J146" s="95"/>
      <c r="K146" s="34"/>
      <c r="L146" s="34"/>
      <c r="M146" s="34"/>
      <c r="N146" s="34"/>
      <c r="O146" s="95"/>
      <c r="P146" s="34"/>
      <c r="Q146" s="34"/>
      <c r="R146" s="34"/>
      <c r="S146" s="34"/>
      <c r="T146" s="34"/>
      <c r="U146" s="34"/>
      <c r="V146" s="34"/>
    </row>
    <row r="147" ht="12" customHeight="1" spans="1:22">
      <c r="A147" s="126"/>
      <c r="B147" s="127"/>
      <c r="C147" s="127"/>
      <c r="D147" s="127"/>
      <c r="E147" s="127"/>
      <c r="F147" s="34"/>
      <c r="G147" s="41"/>
      <c r="H147" s="34"/>
      <c r="I147" s="34"/>
      <c r="J147" s="95"/>
      <c r="K147" s="34"/>
      <c r="L147" s="34"/>
      <c r="M147" s="34"/>
      <c r="N147" s="34"/>
      <c r="O147" s="95"/>
      <c r="P147" s="34"/>
      <c r="Q147" s="34"/>
      <c r="R147" s="34"/>
      <c r="S147" s="34"/>
      <c r="T147" s="34"/>
      <c r="U147" s="34"/>
      <c r="V147" s="34"/>
    </row>
    <row r="148" ht="12" customHeight="1" spans="1:22">
      <c r="A148" s="126"/>
      <c r="B148" s="127"/>
      <c r="C148" s="127"/>
      <c r="D148" s="127"/>
      <c r="E148" s="127"/>
      <c r="F148" s="34"/>
      <c r="G148" s="41"/>
      <c r="H148" s="34"/>
      <c r="I148" s="34"/>
      <c r="J148" s="95"/>
      <c r="K148" s="34"/>
      <c r="L148" s="34"/>
      <c r="M148" s="34"/>
      <c r="N148" s="34"/>
      <c r="O148" s="95"/>
      <c r="P148" s="34"/>
      <c r="Q148" s="34"/>
      <c r="R148" s="34"/>
      <c r="S148" s="34"/>
      <c r="T148" s="34"/>
      <c r="U148" s="34"/>
      <c r="V148" s="34"/>
    </row>
    <row r="149" ht="12" customHeight="1" spans="1:22">
      <c r="A149" s="126"/>
      <c r="B149" s="127"/>
      <c r="C149" s="127"/>
      <c r="D149" s="127"/>
      <c r="E149" s="127"/>
      <c r="F149" s="34"/>
      <c r="G149" s="41"/>
      <c r="H149" s="34"/>
      <c r="I149" s="34"/>
      <c r="J149" s="95"/>
      <c r="K149" s="34"/>
      <c r="L149" s="34"/>
      <c r="M149" s="34"/>
      <c r="N149" s="34"/>
      <c r="O149" s="95"/>
      <c r="P149" s="34"/>
      <c r="Q149" s="34"/>
      <c r="R149" s="34"/>
      <c r="S149" s="34"/>
      <c r="T149" s="34"/>
      <c r="U149" s="34"/>
      <c r="V149" s="34"/>
    </row>
    <row r="150" ht="12" customHeight="1" spans="1:22">
      <c r="A150" s="126"/>
      <c r="B150" s="127"/>
      <c r="C150" s="127"/>
      <c r="D150" s="127"/>
      <c r="E150" s="127"/>
      <c r="F150" s="34"/>
      <c r="G150" s="41"/>
      <c r="H150" s="34"/>
      <c r="I150" s="34"/>
      <c r="J150" s="95"/>
      <c r="K150" s="34"/>
      <c r="L150" s="34"/>
      <c r="M150" s="34"/>
      <c r="N150" s="34"/>
      <c r="O150" s="95"/>
      <c r="P150" s="34"/>
      <c r="Q150" s="34"/>
      <c r="R150" s="34"/>
      <c r="S150" s="34"/>
      <c r="T150" s="34"/>
      <c r="U150" s="34"/>
      <c r="V150" s="34"/>
    </row>
    <row r="151" ht="12" customHeight="1" spans="1:22">
      <c r="A151" s="126"/>
      <c r="B151" s="127"/>
      <c r="C151" s="127"/>
      <c r="D151" s="127"/>
      <c r="E151" s="127"/>
      <c r="F151" s="34"/>
      <c r="G151" s="41"/>
      <c r="H151" s="34"/>
      <c r="I151" s="34"/>
      <c r="J151" s="95"/>
      <c r="K151" s="34"/>
      <c r="L151" s="34"/>
      <c r="M151" s="34"/>
      <c r="N151" s="34"/>
      <c r="O151" s="95"/>
      <c r="P151" s="34"/>
      <c r="Q151" s="34"/>
      <c r="R151" s="34"/>
      <c r="S151" s="34"/>
      <c r="T151" s="34"/>
      <c r="U151" s="34"/>
      <c r="V151" s="34"/>
    </row>
    <row r="152" ht="12" customHeight="1" spans="1:22">
      <c r="A152" s="126"/>
      <c r="B152" s="127"/>
      <c r="C152" s="127"/>
      <c r="D152" s="127"/>
      <c r="E152" s="127"/>
      <c r="F152" s="34"/>
      <c r="G152" s="41"/>
      <c r="H152" s="34"/>
      <c r="I152" s="34"/>
      <c r="J152" s="95"/>
      <c r="K152" s="34"/>
      <c r="L152" s="34"/>
      <c r="M152" s="34"/>
      <c r="N152" s="34"/>
      <c r="O152" s="95"/>
      <c r="P152" s="34"/>
      <c r="Q152" s="34"/>
      <c r="R152" s="34"/>
      <c r="S152" s="34"/>
      <c r="T152" s="34"/>
      <c r="U152" s="34"/>
      <c r="V152" s="34"/>
    </row>
    <row r="153" ht="12" customHeight="1" spans="1:22">
      <c r="A153" s="126"/>
      <c r="B153" s="127"/>
      <c r="C153" s="127"/>
      <c r="D153" s="127"/>
      <c r="E153" s="127"/>
      <c r="F153" s="34"/>
      <c r="G153" s="41"/>
      <c r="H153" s="34"/>
      <c r="I153" s="34"/>
      <c r="J153" s="95"/>
      <c r="K153" s="34"/>
      <c r="L153" s="34"/>
      <c r="M153" s="34"/>
      <c r="N153" s="34"/>
      <c r="O153" s="95"/>
      <c r="P153" s="34"/>
      <c r="Q153" s="34"/>
      <c r="R153" s="34"/>
      <c r="S153" s="34"/>
      <c r="T153" s="34"/>
      <c r="U153" s="34"/>
      <c r="V153" s="34"/>
    </row>
    <row r="154" ht="12" customHeight="1" spans="1:22">
      <c r="A154" s="126"/>
      <c r="B154" s="127"/>
      <c r="C154" s="127"/>
      <c r="D154" s="127"/>
      <c r="E154" s="127"/>
      <c r="F154" s="34"/>
      <c r="G154" s="41"/>
      <c r="H154" s="34"/>
      <c r="I154" s="34"/>
      <c r="J154" s="95"/>
      <c r="K154" s="34"/>
      <c r="L154" s="34"/>
      <c r="M154" s="34"/>
      <c r="N154" s="34"/>
      <c r="O154" s="95"/>
      <c r="P154" s="34"/>
      <c r="Q154" s="34"/>
      <c r="R154" s="34"/>
      <c r="S154" s="34"/>
      <c r="T154" s="34"/>
      <c r="U154" s="34"/>
      <c r="V154" s="34"/>
    </row>
    <row r="155" ht="12" customHeight="1" spans="1:22">
      <c r="A155" s="126"/>
      <c r="B155" s="127"/>
      <c r="C155" s="127"/>
      <c r="D155" s="127"/>
      <c r="E155" s="127"/>
      <c r="F155" s="34"/>
      <c r="G155" s="41"/>
      <c r="H155" s="34"/>
      <c r="I155" s="34"/>
      <c r="J155" s="95"/>
      <c r="K155" s="34"/>
      <c r="L155" s="34"/>
      <c r="M155" s="34"/>
      <c r="N155" s="34"/>
      <c r="O155" s="95"/>
      <c r="P155" s="34"/>
      <c r="Q155" s="34"/>
      <c r="R155" s="34"/>
      <c r="S155" s="34"/>
      <c r="T155" s="34"/>
      <c r="U155" s="34"/>
      <c r="V155" s="34"/>
    </row>
    <row r="156" ht="12" customHeight="1" spans="1:22">
      <c r="A156" s="126"/>
      <c r="B156" s="127"/>
      <c r="C156" s="127"/>
      <c r="D156" s="127"/>
      <c r="E156" s="127"/>
      <c r="F156" s="34"/>
      <c r="G156" s="41"/>
      <c r="H156" s="34"/>
      <c r="I156" s="34"/>
      <c r="J156" s="95"/>
      <c r="K156" s="34"/>
      <c r="L156" s="34"/>
      <c r="M156" s="34"/>
      <c r="N156" s="34"/>
      <c r="O156" s="95"/>
      <c r="P156" s="34"/>
      <c r="Q156" s="34"/>
      <c r="R156" s="34"/>
      <c r="S156" s="34"/>
      <c r="T156" s="34"/>
      <c r="U156" s="34"/>
      <c r="V156" s="34"/>
    </row>
    <row r="157" ht="12" customHeight="1" spans="1:22">
      <c r="A157" s="126"/>
      <c r="B157" s="127"/>
      <c r="C157" s="127"/>
      <c r="D157" s="127"/>
      <c r="E157" s="127"/>
      <c r="F157" s="34"/>
      <c r="G157" s="41"/>
      <c r="H157" s="34"/>
      <c r="I157" s="34"/>
      <c r="J157" s="95"/>
      <c r="K157" s="34"/>
      <c r="L157" s="34"/>
      <c r="M157" s="34"/>
      <c r="N157" s="34"/>
      <c r="O157" s="95"/>
      <c r="P157" s="34"/>
      <c r="Q157" s="34"/>
      <c r="R157" s="34"/>
      <c r="S157" s="34"/>
      <c r="T157" s="34"/>
      <c r="U157" s="34"/>
      <c r="V157" s="34"/>
    </row>
    <row r="158" ht="12" customHeight="1" spans="1:22">
      <c r="A158" s="126"/>
      <c r="B158" s="127"/>
      <c r="C158" s="127"/>
      <c r="D158" s="127"/>
      <c r="E158" s="127"/>
      <c r="F158" s="34" t="s">
        <v>94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ht="11" customHeight="1" spans="1:22">
      <c r="A159" s="34"/>
      <c r="B159" s="34"/>
      <c r="C159" s="50" t="s">
        <v>33</v>
      </c>
      <c r="D159" s="50" t="s">
        <v>34</v>
      </c>
      <c r="E159" s="50" t="s">
        <v>35</v>
      </c>
      <c r="F159" s="50" t="s">
        <v>36</v>
      </c>
      <c r="G159" s="50" t="s">
        <v>37</v>
      </c>
      <c r="H159" s="50" t="s">
        <v>38</v>
      </c>
      <c r="I159" s="50" t="s">
        <v>39</v>
      </c>
      <c r="J159" s="49" t="s">
        <v>40</v>
      </c>
      <c r="K159" s="50" t="s">
        <v>41</v>
      </c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ht="11" customHeight="1" spans="1:22">
      <c r="A160" s="34" t="s">
        <v>95</v>
      </c>
      <c r="B160" s="34"/>
      <c r="C160" s="128">
        <f t="shared" ref="C160:K160" si="5">COUNTIF(B12:B111,"=1")/C167*100</f>
        <v>0</v>
      </c>
      <c r="D160" s="128">
        <f t="shared" si="5"/>
        <v>1</v>
      </c>
      <c r="E160" s="128">
        <f t="shared" si="5"/>
        <v>0</v>
      </c>
      <c r="F160" s="128">
        <f t="shared" si="5"/>
        <v>0</v>
      </c>
      <c r="G160" s="128">
        <f t="shared" si="5"/>
        <v>0</v>
      </c>
      <c r="H160" s="128">
        <f t="shared" si="5"/>
        <v>6</v>
      </c>
      <c r="I160" s="128">
        <f t="shared" si="5"/>
        <v>0</v>
      </c>
      <c r="J160" s="128">
        <f t="shared" si="5"/>
        <v>0</v>
      </c>
      <c r="K160" s="128">
        <f t="shared" si="5"/>
        <v>5</v>
      </c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ht="11" customHeight="1" spans="1:22">
      <c r="A161" s="34" t="s">
        <v>96</v>
      </c>
      <c r="B161" s="129"/>
      <c r="C161" s="128">
        <f t="shared" ref="C161:K161" si="6">COUNTIF(B12:B111,"=2")/C167*100</f>
        <v>0</v>
      </c>
      <c r="D161" s="128">
        <f t="shared" si="6"/>
        <v>17</v>
      </c>
      <c r="E161" s="128">
        <f t="shared" si="6"/>
        <v>1</v>
      </c>
      <c r="F161" s="128">
        <f t="shared" si="6"/>
        <v>0</v>
      </c>
      <c r="G161" s="128">
        <f t="shared" si="6"/>
        <v>11</v>
      </c>
      <c r="H161" s="128">
        <f t="shared" si="6"/>
        <v>31</v>
      </c>
      <c r="I161" s="128">
        <f t="shared" si="6"/>
        <v>32</v>
      </c>
      <c r="J161" s="128">
        <f t="shared" si="6"/>
        <v>26</v>
      </c>
      <c r="K161" s="128">
        <f t="shared" si="6"/>
        <v>48</v>
      </c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ht="11" customHeight="1" spans="1:22">
      <c r="A162" s="34" t="s">
        <v>97</v>
      </c>
      <c r="B162" s="129"/>
      <c r="C162" s="128">
        <f t="shared" ref="C162:K162" si="7">COUNTIF(B12:B111,"=3")/C167*100</f>
        <v>33</v>
      </c>
      <c r="D162" s="128">
        <f t="shared" si="7"/>
        <v>56</v>
      </c>
      <c r="E162" s="128">
        <f t="shared" si="7"/>
        <v>51</v>
      </c>
      <c r="F162" s="128">
        <f t="shared" si="7"/>
        <v>0</v>
      </c>
      <c r="G162" s="128">
        <f t="shared" si="7"/>
        <v>66</v>
      </c>
      <c r="H162" s="128">
        <f t="shared" si="7"/>
        <v>53</v>
      </c>
      <c r="I162" s="128">
        <f t="shared" si="7"/>
        <v>56</v>
      </c>
      <c r="J162" s="128">
        <f t="shared" si="7"/>
        <v>68</v>
      </c>
      <c r="K162" s="128">
        <f t="shared" si="7"/>
        <v>42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ht="11" customHeight="1" spans="1:22">
      <c r="A163" s="34" t="s">
        <v>98</v>
      </c>
      <c r="B163" s="129"/>
      <c r="C163" s="128">
        <f t="shared" ref="C163:K163" si="8">COUNTIF(B12:B111,"=4")/C167*100</f>
        <v>67</v>
      </c>
      <c r="D163" s="128">
        <f t="shared" si="8"/>
        <v>26</v>
      </c>
      <c r="E163" s="128">
        <f t="shared" si="8"/>
        <v>48</v>
      </c>
      <c r="F163" s="128">
        <f t="shared" si="8"/>
        <v>100</v>
      </c>
      <c r="G163" s="128">
        <f t="shared" si="8"/>
        <v>23</v>
      </c>
      <c r="H163" s="128">
        <f t="shared" si="8"/>
        <v>10</v>
      </c>
      <c r="I163" s="128">
        <f t="shared" si="8"/>
        <v>12</v>
      </c>
      <c r="J163" s="128">
        <f t="shared" si="8"/>
        <v>6</v>
      </c>
      <c r="K163" s="128">
        <f t="shared" si="8"/>
        <v>5</v>
      </c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ht="11" customHeight="1" spans="1:22">
      <c r="A164" s="130" t="s">
        <v>99</v>
      </c>
      <c r="B164" s="130"/>
      <c r="C164" s="131">
        <f t="shared" ref="C164:K164" si="9">COUNTIF(B12:B111,"=")/C167*100</f>
        <v>0</v>
      </c>
      <c r="D164" s="131">
        <f t="shared" si="9"/>
        <v>0</v>
      </c>
      <c r="E164" s="131">
        <f t="shared" si="9"/>
        <v>0</v>
      </c>
      <c r="F164" s="131">
        <f t="shared" si="9"/>
        <v>0</v>
      </c>
      <c r="G164" s="131">
        <f t="shared" si="9"/>
        <v>0</v>
      </c>
      <c r="H164" s="131">
        <f t="shared" si="9"/>
        <v>0</v>
      </c>
      <c r="I164" s="131">
        <f t="shared" si="9"/>
        <v>0</v>
      </c>
      <c r="J164" s="131">
        <f t="shared" si="9"/>
        <v>0</v>
      </c>
      <c r="K164" s="131">
        <f t="shared" si="9"/>
        <v>0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ht="11" customHeight="1" spans="1:22">
      <c r="A165" s="34" t="s">
        <v>100</v>
      </c>
      <c r="B165" s="34"/>
      <c r="C165" s="132">
        <f t="shared" ref="C165:K165" si="10">SUM(C160:C163)</f>
        <v>100</v>
      </c>
      <c r="D165" s="132">
        <f t="shared" si="10"/>
        <v>100</v>
      </c>
      <c r="E165" s="132">
        <f t="shared" si="10"/>
        <v>100</v>
      </c>
      <c r="F165" s="132">
        <f t="shared" si="10"/>
        <v>100</v>
      </c>
      <c r="G165" s="132">
        <f t="shared" si="10"/>
        <v>100</v>
      </c>
      <c r="H165" s="132">
        <f t="shared" si="10"/>
        <v>100</v>
      </c>
      <c r="I165" s="132">
        <f t="shared" si="10"/>
        <v>100</v>
      </c>
      <c r="J165" s="132">
        <f t="shared" si="10"/>
        <v>100</v>
      </c>
      <c r="K165" s="132">
        <f t="shared" si="10"/>
        <v>100</v>
      </c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ht="8" customHeight="1" spans="1:22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ht="11" customHeight="1" spans="1:22">
      <c r="A167" s="34" t="s">
        <v>101</v>
      </c>
      <c r="B167" s="34"/>
      <c r="C167" s="86">
        <f t="shared" ref="C167:K167" si="11">COUNTA(B12:B111)</f>
        <v>100</v>
      </c>
      <c r="D167" s="86">
        <f t="shared" si="11"/>
        <v>100</v>
      </c>
      <c r="E167" s="86">
        <f t="shared" si="11"/>
        <v>100</v>
      </c>
      <c r="F167" s="86">
        <f t="shared" si="11"/>
        <v>100</v>
      </c>
      <c r="G167" s="86">
        <f t="shared" si="11"/>
        <v>100</v>
      </c>
      <c r="H167" s="86">
        <f t="shared" si="11"/>
        <v>100</v>
      </c>
      <c r="I167" s="86">
        <f t="shared" si="11"/>
        <v>100</v>
      </c>
      <c r="J167" s="86">
        <f t="shared" si="11"/>
        <v>100</v>
      </c>
      <c r="K167" s="86">
        <f t="shared" si="11"/>
        <v>100</v>
      </c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ht="12" customHeight="1" spans="1:22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ht="11" customHeight="1" spans="1:22">
      <c r="A169" s="34"/>
      <c r="B169" s="34"/>
      <c r="C169" s="34"/>
      <c r="D169" s="34"/>
      <c r="E169" s="34"/>
      <c r="F169" s="34" t="s">
        <v>102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ht="11" customHeight="1" spans="1:22">
      <c r="A170" s="34"/>
      <c r="B170" s="34"/>
      <c r="C170" s="50" t="s">
        <v>33</v>
      </c>
      <c r="D170" s="50" t="s">
        <v>34</v>
      </c>
      <c r="E170" s="50" t="s">
        <v>35</v>
      </c>
      <c r="F170" s="50" t="s">
        <v>36</v>
      </c>
      <c r="G170" s="50" t="s">
        <v>37</v>
      </c>
      <c r="H170" s="50" t="s">
        <v>38</v>
      </c>
      <c r="I170" s="50" t="s">
        <v>39</v>
      </c>
      <c r="J170" s="49" t="s">
        <v>40</v>
      </c>
      <c r="K170" s="50" t="s">
        <v>41</v>
      </c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ht="11" customHeight="1" spans="1:22">
      <c r="A171" s="34" t="s">
        <v>95</v>
      </c>
      <c r="B171" s="34"/>
      <c r="C171" s="133">
        <f t="shared" ref="C171:C175" si="12">C160/100*$C$167</f>
        <v>0</v>
      </c>
      <c r="D171" s="133">
        <f t="shared" ref="D171:D175" si="13">D160/100*$D$167</f>
        <v>1</v>
      </c>
      <c r="E171" s="133">
        <f t="shared" ref="E171:E175" si="14">E160/100*$E$167</f>
        <v>0</v>
      </c>
      <c r="F171" s="133">
        <f t="shared" ref="F171:F175" si="15">F160/100*$F$167</f>
        <v>0</v>
      </c>
      <c r="G171" s="133">
        <f t="shared" ref="G171:G175" si="16">G160/100*$G$167</f>
        <v>0</v>
      </c>
      <c r="H171" s="133">
        <f t="shared" ref="H171:H175" si="17">(H160/100)*$H$167</f>
        <v>6</v>
      </c>
      <c r="I171" s="133">
        <f t="shared" ref="I171:I175" si="18">I160/100*$I$167</f>
        <v>0</v>
      </c>
      <c r="J171" s="133">
        <f t="shared" ref="J171:J175" si="19">J160/100*$J$167</f>
        <v>0</v>
      </c>
      <c r="K171" s="133">
        <f t="shared" ref="K171:K175" si="20">K160/100*$K$167</f>
        <v>5</v>
      </c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ht="11" customHeight="1" spans="1:22">
      <c r="A172" s="34" t="s">
        <v>96</v>
      </c>
      <c r="B172" s="129"/>
      <c r="C172" s="133">
        <f t="shared" si="12"/>
        <v>0</v>
      </c>
      <c r="D172" s="133">
        <f t="shared" si="13"/>
        <v>17</v>
      </c>
      <c r="E172" s="133">
        <f t="shared" si="14"/>
        <v>1</v>
      </c>
      <c r="F172" s="133">
        <f t="shared" si="15"/>
        <v>0</v>
      </c>
      <c r="G172" s="133">
        <f t="shared" si="16"/>
        <v>11</v>
      </c>
      <c r="H172" s="133">
        <f t="shared" si="17"/>
        <v>31</v>
      </c>
      <c r="I172" s="133">
        <f t="shared" si="18"/>
        <v>32</v>
      </c>
      <c r="J172" s="133">
        <f t="shared" si="19"/>
        <v>26</v>
      </c>
      <c r="K172" s="133">
        <f t="shared" si="20"/>
        <v>48</v>
      </c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ht="11" customHeight="1" spans="1:22">
      <c r="A173" s="34" t="s">
        <v>97</v>
      </c>
      <c r="B173" s="129"/>
      <c r="C173" s="133">
        <f t="shared" si="12"/>
        <v>33</v>
      </c>
      <c r="D173" s="133">
        <f t="shared" si="13"/>
        <v>56</v>
      </c>
      <c r="E173" s="133">
        <f t="shared" si="14"/>
        <v>51</v>
      </c>
      <c r="F173" s="133">
        <f t="shared" si="15"/>
        <v>0</v>
      </c>
      <c r="G173" s="133">
        <f t="shared" si="16"/>
        <v>66</v>
      </c>
      <c r="H173" s="133">
        <f t="shared" si="17"/>
        <v>53</v>
      </c>
      <c r="I173" s="133">
        <f t="shared" si="18"/>
        <v>56</v>
      </c>
      <c r="J173" s="133">
        <f t="shared" si="19"/>
        <v>68</v>
      </c>
      <c r="K173" s="133">
        <f t="shared" si="20"/>
        <v>42</v>
      </c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ht="11" customHeight="1" spans="1:22">
      <c r="A174" s="34" t="s">
        <v>98</v>
      </c>
      <c r="B174" s="129"/>
      <c r="C174" s="133">
        <f t="shared" si="12"/>
        <v>67</v>
      </c>
      <c r="D174" s="133">
        <f t="shared" si="13"/>
        <v>26</v>
      </c>
      <c r="E174" s="133">
        <f t="shared" si="14"/>
        <v>48</v>
      </c>
      <c r="F174" s="133">
        <f t="shared" si="15"/>
        <v>100</v>
      </c>
      <c r="G174" s="133">
        <f t="shared" si="16"/>
        <v>23</v>
      </c>
      <c r="H174" s="133">
        <f t="shared" si="17"/>
        <v>10</v>
      </c>
      <c r="I174" s="133">
        <f t="shared" si="18"/>
        <v>12</v>
      </c>
      <c r="J174" s="133">
        <f t="shared" si="19"/>
        <v>6</v>
      </c>
      <c r="K174" s="133">
        <f t="shared" si="20"/>
        <v>5</v>
      </c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ht="11" customHeight="1" spans="1:22">
      <c r="A175" s="130" t="s">
        <v>99</v>
      </c>
      <c r="B175" s="130"/>
      <c r="C175" s="134">
        <f t="shared" si="12"/>
        <v>0</v>
      </c>
      <c r="D175" s="134">
        <f t="shared" si="13"/>
        <v>0</v>
      </c>
      <c r="E175" s="134">
        <f t="shared" si="14"/>
        <v>0</v>
      </c>
      <c r="F175" s="134">
        <f t="shared" si="15"/>
        <v>0</v>
      </c>
      <c r="G175" s="134">
        <f t="shared" si="16"/>
        <v>0</v>
      </c>
      <c r="H175" s="134">
        <f t="shared" si="17"/>
        <v>0</v>
      </c>
      <c r="I175" s="134">
        <f t="shared" si="18"/>
        <v>0</v>
      </c>
      <c r="J175" s="134">
        <f t="shared" si="19"/>
        <v>0</v>
      </c>
      <c r="K175" s="134">
        <f t="shared" si="20"/>
        <v>0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ht="11" customHeight="1" spans="1:22">
      <c r="A176" s="34" t="s">
        <v>101</v>
      </c>
      <c r="B176" s="34"/>
      <c r="C176" s="133">
        <f t="shared" ref="C176:K176" si="21">SUM(C171:C175)</f>
        <v>100</v>
      </c>
      <c r="D176" s="133">
        <f t="shared" si="21"/>
        <v>100</v>
      </c>
      <c r="E176" s="133">
        <f t="shared" si="21"/>
        <v>100</v>
      </c>
      <c r="F176" s="133">
        <f t="shared" si="21"/>
        <v>100</v>
      </c>
      <c r="G176" s="133">
        <f t="shared" si="21"/>
        <v>100</v>
      </c>
      <c r="H176" s="133">
        <f t="shared" si="21"/>
        <v>100</v>
      </c>
      <c r="I176" s="133">
        <f t="shared" si="21"/>
        <v>100</v>
      </c>
      <c r="J176" s="133">
        <f t="shared" si="21"/>
        <v>100</v>
      </c>
      <c r="K176" s="133">
        <f t="shared" si="21"/>
        <v>100</v>
      </c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ht="7" customHeight="1" spans="1:2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ht="12" customHeight="1" spans="1:22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ht="11" customHeight="1" spans="1:22">
      <c r="A179" s="34"/>
      <c r="B179" s="34"/>
      <c r="C179" s="114" t="s">
        <v>103</v>
      </c>
      <c r="D179" s="114"/>
      <c r="E179" s="135" t="s">
        <v>104</v>
      </c>
      <c r="F179" s="135" t="s">
        <v>105</v>
      </c>
      <c r="G179" s="136" t="s">
        <v>57</v>
      </c>
      <c r="H179" s="137"/>
      <c r="I179" s="148"/>
      <c r="J179" s="149" t="s">
        <v>58</v>
      </c>
      <c r="K179" s="11" t="s">
        <v>106</v>
      </c>
      <c r="L179" s="138" t="s">
        <v>107</v>
      </c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ht="11" customHeight="1" spans="1:22">
      <c r="A180" s="34"/>
      <c r="B180" s="34"/>
      <c r="C180" s="114" t="s">
        <v>108</v>
      </c>
      <c r="D180" s="114"/>
      <c r="E180" s="135">
        <v>1</v>
      </c>
      <c r="F180" s="135" t="s">
        <v>36</v>
      </c>
      <c r="G180" s="138" t="s">
        <v>71</v>
      </c>
      <c r="H180" s="138"/>
      <c r="I180" s="138"/>
      <c r="J180" s="150">
        <v>4</v>
      </c>
      <c r="K180" s="151">
        <v>1</v>
      </c>
      <c r="L180" s="135" t="s">
        <v>109</v>
      </c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ht="11" customHeight="1" spans="1:22">
      <c r="A181" s="34"/>
      <c r="B181" s="34"/>
      <c r="C181" s="34"/>
      <c r="D181" s="34"/>
      <c r="E181" s="135">
        <v>2</v>
      </c>
      <c r="F181" s="135" t="s">
        <v>33</v>
      </c>
      <c r="G181" s="138" t="s">
        <v>62</v>
      </c>
      <c r="H181" s="138"/>
      <c r="I181" s="138"/>
      <c r="J181" s="150">
        <v>3.67</v>
      </c>
      <c r="K181" s="151">
        <v>0.67</v>
      </c>
      <c r="L181" s="135" t="s">
        <v>109</v>
      </c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ht="11" customHeight="1" spans="1:22">
      <c r="A182" s="34"/>
      <c r="B182" s="34"/>
      <c r="C182" s="34"/>
      <c r="D182" s="34"/>
      <c r="E182" s="135">
        <v>3</v>
      </c>
      <c r="F182" s="135" t="s">
        <v>35</v>
      </c>
      <c r="G182" s="138" t="s">
        <v>68</v>
      </c>
      <c r="H182" s="138"/>
      <c r="I182" s="138"/>
      <c r="J182" s="150">
        <v>3.47</v>
      </c>
      <c r="K182" s="151">
        <v>0.08</v>
      </c>
      <c r="L182" s="135" t="s">
        <v>110</v>
      </c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ht="11" customHeight="1" spans="1:22">
      <c r="A183" s="34"/>
      <c r="B183" s="34"/>
      <c r="C183" s="34"/>
      <c r="D183" s="34"/>
      <c r="E183" s="135">
        <v>4</v>
      </c>
      <c r="F183" s="135" t="s">
        <v>37</v>
      </c>
      <c r="G183" s="138" t="s">
        <v>74</v>
      </c>
      <c r="H183" s="138"/>
      <c r="I183" s="138"/>
      <c r="J183" s="150">
        <v>3.12</v>
      </c>
      <c r="K183" s="151">
        <v>0.26</v>
      </c>
      <c r="L183" s="135" t="s">
        <v>110</v>
      </c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ht="11" customHeight="1" spans="1:22">
      <c r="A184" s="34"/>
      <c r="B184" s="34"/>
      <c r="C184" s="34"/>
      <c r="D184" s="34"/>
      <c r="E184" s="135">
        <v>5</v>
      </c>
      <c r="F184" s="135" t="s">
        <v>34</v>
      </c>
      <c r="G184" s="138" t="s">
        <v>65</v>
      </c>
      <c r="H184" s="138"/>
      <c r="I184" s="138"/>
      <c r="J184" s="150">
        <v>3.07</v>
      </c>
      <c r="K184" s="11" t="s">
        <v>111</v>
      </c>
      <c r="L184" s="135" t="s">
        <v>110</v>
      </c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ht="11" customHeight="1" spans="1:22">
      <c r="A185" s="34"/>
      <c r="B185" s="34"/>
      <c r="C185" s="34"/>
      <c r="D185" s="34"/>
      <c r="E185" s="135">
        <v>6</v>
      </c>
      <c r="F185" s="135" t="s">
        <v>39</v>
      </c>
      <c r="G185" s="138" t="s">
        <v>79</v>
      </c>
      <c r="H185" s="138"/>
      <c r="I185" s="138"/>
      <c r="J185" s="150">
        <v>2.87</v>
      </c>
      <c r="K185" s="151">
        <v>0.17</v>
      </c>
      <c r="L185" s="135" t="s">
        <v>112</v>
      </c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ht="11" customHeight="1" spans="1:22">
      <c r="A186" s="34"/>
      <c r="B186" s="34"/>
      <c r="C186" s="34"/>
      <c r="D186" s="34"/>
      <c r="E186" s="135">
        <v>7</v>
      </c>
      <c r="F186" s="135" t="s">
        <v>40</v>
      </c>
      <c r="G186" s="138" t="s">
        <v>82</v>
      </c>
      <c r="H186" s="138"/>
      <c r="I186" s="138"/>
      <c r="J186" s="150">
        <v>2.77</v>
      </c>
      <c r="K186" s="151">
        <v>0.13</v>
      </c>
      <c r="L186" s="135" t="s">
        <v>112</v>
      </c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ht="11" customHeight="1" spans="1:22">
      <c r="A187" s="34"/>
      <c r="B187" s="34"/>
      <c r="C187" s="34"/>
      <c r="D187" s="34"/>
      <c r="E187" s="135">
        <v>8</v>
      </c>
      <c r="F187" s="135" t="s">
        <v>38</v>
      </c>
      <c r="G187" s="138" t="s">
        <v>77</v>
      </c>
      <c r="H187" s="138"/>
      <c r="I187" s="138"/>
      <c r="J187" s="150">
        <v>2.7</v>
      </c>
      <c r="K187" s="151">
        <v>0.03</v>
      </c>
      <c r="L187" s="135" t="s">
        <v>112</v>
      </c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ht="11" customHeight="1" spans="1:22">
      <c r="A188" s="34"/>
      <c r="B188" s="34"/>
      <c r="C188" s="34"/>
      <c r="D188" s="34"/>
      <c r="E188" s="135">
        <v>9</v>
      </c>
      <c r="F188" s="135" t="s">
        <v>41</v>
      </c>
      <c r="G188" s="138" t="s">
        <v>83</v>
      </c>
      <c r="H188" s="138"/>
      <c r="I188" s="138"/>
      <c r="J188" s="150">
        <v>2.4</v>
      </c>
      <c r="K188" s="151">
        <v>0</v>
      </c>
      <c r="L188" s="135" t="s">
        <v>113</v>
      </c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ht="12" customHeight="1" spans="1:2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ht="12" customHeight="1" spans="1:22">
      <c r="A190" s="34"/>
      <c r="B190" s="34"/>
      <c r="C190" s="34"/>
      <c r="D190" s="34"/>
      <c r="E190" s="34"/>
      <c r="F190" s="34"/>
      <c r="G190" s="139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ht="12" customHeight="1" spans="1:22">
      <c r="A191" s="34"/>
      <c r="B191" s="34"/>
      <c r="C191" s="34"/>
      <c r="D191" s="34"/>
      <c r="E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ht="12" customHeight="1" spans="1:22">
      <c r="A192" s="34"/>
      <c r="B192" s="34"/>
      <c r="C192" s="34"/>
      <c r="D192" s="34"/>
      <c r="E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ht="12" customHeight="1" spans="1:22">
      <c r="A193" s="34"/>
      <c r="B193" s="34"/>
      <c r="C193" s="34"/>
      <c r="D193" s="34"/>
      <c r="E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ht="12" customHeight="1" spans="1:22">
      <c r="A194" s="34"/>
      <c r="B194" s="34"/>
      <c r="C194" s="34"/>
      <c r="D194" s="34"/>
      <c r="E194" s="34"/>
      <c r="F194" s="34"/>
      <c r="G194" s="34"/>
      <c r="H194" s="34"/>
      <c r="I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ht="12" customHeight="1" spans="1:22">
      <c r="A195" s="34"/>
      <c r="B195" s="34"/>
      <c r="C195" s="34"/>
      <c r="D195" s="34"/>
      <c r="E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ht="12" customHeight="1" spans="1:22">
      <c r="A196" s="34"/>
      <c r="B196" s="34"/>
      <c r="C196" s="34"/>
      <c r="D196" s="34"/>
      <c r="E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ht="12" customHeight="1" spans="1:22">
      <c r="A197" s="34"/>
      <c r="B197" s="34"/>
      <c r="C197" s="34"/>
      <c r="D197" s="34"/>
      <c r="E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ht="12" customHeight="1" spans="1:22">
      <c r="A198" s="34"/>
      <c r="B198" s="34"/>
      <c r="C198" s="34"/>
      <c r="D198" s="34"/>
      <c r="E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ht="12" customHeight="1" spans="1:22">
      <c r="A199" s="34"/>
      <c r="B199" s="34"/>
      <c r="C199" s="34"/>
      <c r="D199" s="34"/>
      <c r="E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ht="12" customHeight="1" spans="1:22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ht="12" customHeight="1" spans="1:22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ht="12" customHeight="1" spans="1:22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ht="12" customHeight="1" spans="1:22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ht="12" customHeight="1" spans="1:22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ht="12" customHeight="1" spans="1:22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ht="12" customHeight="1" spans="1:2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ht="12" customHeight="1" spans="1:22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ht="12" customHeight="1" spans="1:22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ht="12" customHeight="1" spans="1:22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ht="12" customHeight="1" spans="1:22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ht="12" customHeight="1" spans="1:2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ht="12" customHeight="1" spans="1:22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ht="12" customHeight="1" spans="1:22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ht="12" customHeight="1" spans="1:22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ht="12" customHeight="1" spans="1:22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ht="12" customHeight="1" spans="1:22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ht="12" customHeight="1" spans="1:22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ht="12" customHeight="1" spans="1:22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ht="12" customHeight="1" spans="1:22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ht="12" customHeight="1" spans="1:22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ht="12" customHeight="1" spans="1:22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ht="12" customHeight="1" spans="1:22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ht="12" customHeight="1" spans="1:22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ht="12" customHeight="1" spans="1:22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ht="12" customHeight="1" spans="1:22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ht="12" customHeight="1" spans="1:22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ht="12" customHeight="1" spans="1:22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ht="12" customHeight="1" spans="1:22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ht="12" customHeight="1" spans="1:22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ht="12" customHeight="1" spans="1:22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ht="12" customHeight="1" spans="1:22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ht="12" customHeight="1" spans="1:22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ht="12" customHeight="1" spans="1:22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ht="12" customHeight="1" spans="1:22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ht="12" customHeight="1" spans="1:22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ht="12" customHeight="1" spans="1:22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ht="12" customHeight="1" spans="1:22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ht="12" customHeight="1" spans="1:22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ht="12" customHeight="1" spans="1:22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ht="12" customHeight="1" spans="1:22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ht="12" customHeight="1" spans="1:22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ht="12" customHeight="1" spans="1:2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ht="12" customHeight="1" spans="1:22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ht="12" customHeight="1" spans="1:2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ht="12" customHeight="1" spans="1:2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ht="12" customHeight="1" spans="1:2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ht="12" customHeight="1" spans="1:22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ht="12" customHeight="1" spans="1:22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ht="12" customHeight="1" spans="1:22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ht="12" customHeight="1" spans="1:22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ht="12" customHeight="1" spans="1:22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ht="12" customHeight="1" spans="1:2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ht="12" customHeight="1" spans="1:22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ht="12" customHeight="1" spans="1:2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ht="12" customHeight="1" spans="1:22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ht="12" customHeight="1" spans="1:2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ht="12" customHeight="1" spans="1:22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ht="12" customHeight="1" spans="1:22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ht="12" customHeight="1" spans="1:22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ht="12" customHeight="1" spans="1:22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ht="12" customHeight="1" spans="1:22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ht="12" customHeight="1" spans="1:2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ht="12" customHeight="1" spans="1:22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ht="12" customHeight="1" spans="1:22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ht="12" customHeight="1" spans="1:22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ht="12" customHeight="1" spans="1:22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ht="12" customHeight="1" spans="1:2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ht="12" customHeight="1" spans="1:22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ht="12" customHeight="1" spans="1:22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ht="12" customHeight="1" spans="1:22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ht="12" customHeight="1" spans="1:22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ht="12" customHeight="1" spans="1:2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ht="12" customHeight="1" spans="1:22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ht="12" customHeight="1" spans="1:22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ht="12" customHeight="1" spans="1:22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ht="12" customHeight="1" spans="1:22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ht="12" customHeight="1" spans="1:22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ht="12" customHeight="1" spans="1:22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ht="12" customHeight="1" spans="1:22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ht="12" customHeight="1" spans="1:22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ht="12" customHeight="1" spans="1:2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ht="12" customHeight="1" spans="1:2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ht="12" customHeight="1" spans="1:22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ht="12" customHeight="1" spans="1:2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ht="12" customHeight="1" spans="1:2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ht="12" customHeight="1" spans="1:2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ht="12" customHeight="1" spans="1:2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ht="12" customHeight="1" spans="1:2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ht="12" customHeight="1" spans="1:2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ht="12" customHeight="1" spans="1:2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ht="12" customHeight="1" spans="1:2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ht="12" customHeight="1" spans="1:2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ht="12" customHeight="1" spans="1:2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ht="12" customHeight="1" spans="1:2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ht="12" customHeight="1" spans="1:2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ht="12" customHeight="1" spans="1:2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ht="12" customHeight="1" spans="1:2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ht="12" customHeight="1" spans="1:2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ht="12" customHeight="1" spans="1:2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ht="12" customHeight="1" spans="1:2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ht="12" customHeight="1" spans="1:2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ht="12" customHeight="1" spans="1:2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ht="12" customHeight="1" spans="1:2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ht="12" customHeight="1" spans="1:2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ht="12" customHeight="1" spans="1:2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ht="12" customHeight="1" spans="1:2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ht="12" customHeight="1" spans="1:2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ht="12" customHeight="1" spans="1:2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ht="12" customHeight="1" spans="1:2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ht="12" customHeight="1" spans="1:2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ht="12" customHeight="1" spans="1:2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ht="12" customHeight="1" spans="1:2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ht="12" customHeight="1" spans="1:2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ht="12" customHeight="1" spans="1:2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ht="12" customHeight="1" spans="1:2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ht="12" customHeight="1" spans="1:2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ht="12" customHeight="1" spans="1:2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ht="12" customHeight="1" spans="1:2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ht="12" customHeight="1" spans="1:2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ht="12" customHeight="1" spans="1:2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ht="12" customHeight="1" spans="1:2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ht="12" customHeight="1" spans="1:2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ht="12" customHeight="1" spans="1:2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ht="12" customHeight="1" spans="1:2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ht="12" customHeight="1" spans="1:2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ht="12" customHeight="1" spans="1:2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ht="12" customHeight="1" spans="1:2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ht="12" customHeight="1" spans="1:2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ht="12" customHeight="1" spans="1:2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ht="12" customHeight="1" spans="1:2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ht="12" customHeight="1" spans="1:2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ht="12" customHeight="1" spans="1:2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ht="12" customHeight="1" spans="1:2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ht="12" customHeight="1" spans="1:2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ht="12" customHeight="1" spans="1:2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ht="12" customHeight="1" spans="1:2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ht="12" customHeight="1" spans="1:2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ht="12" customHeight="1" spans="1:2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ht="12" customHeight="1" spans="1:2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ht="12" customHeight="1" spans="1:2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ht="12" customHeight="1" spans="1:2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ht="12" customHeight="1" spans="1:2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ht="12" customHeight="1" spans="1:2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ht="12" customHeight="1" spans="1:2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ht="12" customHeight="1" spans="1:2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ht="12" customHeight="1" spans="1:2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ht="12" customHeight="1" spans="1:2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ht="12" customHeight="1" spans="1:2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ht="12" customHeight="1" spans="1:2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ht="12" customHeight="1" spans="1:2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ht="12" customHeight="1" spans="1:2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ht="12" customHeight="1" spans="1:2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ht="12" customHeight="1" spans="1:2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ht="12" customHeight="1" spans="1:2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ht="12" customHeight="1" spans="1:2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ht="12" customHeight="1" spans="1:2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ht="12" customHeight="1" spans="1:2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ht="12" customHeight="1" spans="1:2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ht="12" customHeight="1" spans="1:2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ht="12" customHeight="1" spans="1:2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ht="12" customHeight="1" spans="1:2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ht="12" customHeight="1" spans="1:2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ht="12" customHeight="1" spans="1:2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ht="12" customHeight="1" spans="1:2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ht="12" customHeight="1" spans="1:2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ht="12" customHeight="1" spans="1:2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ht="12" customHeight="1" spans="1:2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ht="12" customHeight="1" spans="1:2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ht="12" customHeight="1" spans="1:2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ht="12" customHeight="1" spans="1:2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ht="12" customHeight="1" spans="1:2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ht="12" customHeight="1" spans="1:2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ht="12" customHeight="1" spans="1:2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ht="12" customHeight="1" spans="1:2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ht="12" customHeight="1" spans="1:2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ht="12" customHeight="1" spans="1:2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ht="12" customHeight="1" spans="1:2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ht="12" customHeight="1" spans="1:2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ht="12" customHeight="1" spans="1:2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ht="12" customHeight="1" spans="1:2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ht="12" customHeight="1" spans="1:2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ht="12" customHeight="1" spans="1:2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ht="12" customHeight="1" spans="1:2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ht="12" customHeight="1" spans="1:2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ht="12" customHeight="1" spans="1:2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ht="12" customHeight="1" spans="1:2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ht="12" customHeight="1" spans="1:2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ht="12" customHeight="1" spans="1:2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ht="12" customHeight="1" spans="1:2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ht="12" customHeight="1" spans="1:2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ht="12" customHeight="1" spans="1:2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ht="12" customHeight="1" spans="1:2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ht="12" customHeight="1" spans="1:2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ht="12" customHeight="1" spans="1:2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ht="12" customHeight="1" spans="1:2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ht="12" customHeight="1" spans="1:2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ht="12" customHeight="1" spans="1:2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ht="12" customHeight="1" spans="1:2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ht="12" customHeight="1" spans="1:2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ht="12" customHeight="1" spans="1:2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ht="12" customHeight="1" spans="1:2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ht="12" customHeight="1" spans="1:2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ht="12" customHeight="1" spans="1:2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ht="12" customHeight="1" spans="1:2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ht="12" customHeight="1" spans="1:2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ht="12" customHeight="1" spans="1:2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ht="12" customHeight="1" spans="1:2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ht="12" customHeight="1" spans="1:2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ht="12" customHeight="1" spans="1:2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ht="12" customHeight="1" spans="1:2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ht="12" customHeight="1" spans="1:2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ht="12" customHeight="1" spans="1:2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ht="12" customHeight="1" spans="1:2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ht="12" customHeight="1" spans="1:2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ht="12" customHeight="1" spans="1:2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ht="12" customHeight="1" spans="1:2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ht="12" customHeight="1" spans="1:2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ht="12" customHeight="1" spans="1:2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ht="12" customHeight="1" spans="1:2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ht="12" customHeight="1" spans="1:2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ht="12" customHeight="1" spans="1:2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ht="12" customHeight="1" spans="1:2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ht="12" customHeight="1" spans="1:22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ht="12" customHeight="1" spans="1:22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ht="12" customHeight="1" spans="1:2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ht="12" customHeight="1" spans="1:22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ht="12" customHeight="1" spans="1:22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ht="12" customHeight="1" spans="1:22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ht="12" customHeight="1" spans="1:22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ht="12" customHeight="1" spans="1:22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ht="12" customHeight="1" spans="1:22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ht="12" customHeight="1" spans="1:2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ht="12" customHeight="1" spans="1:2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ht="12" customHeight="1" spans="1:22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ht="12" customHeight="1" spans="1:22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ht="12" customHeight="1" spans="1:22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ht="12" customHeight="1" spans="1:22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ht="12" customHeight="1" spans="1:22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ht="12" customHeight="1" spans="1:22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ht="12" customHeight="1" spans="1:22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ht="12" customHeight="1" spans="1:22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ht="12" customHeight="1" spans="1:2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ht="12" customHeight="1" spans="1:22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ht="12" customHeight="1" spans="1:22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ht="12" customHeight="1" spans="1:22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ht="12" customHeight="1" spans="1:22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ht="12" customHeight="1" spans="1:22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ht="12" customHeight="1" spans="1:22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ht="12" customHeight="1" spans="1:2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ht="12" customHeight="1" spans="1:2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ht="12" customHeight="1" spans="1:22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ht="12" customHeight="1" spans="1:2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ht="12" customHeight="1" spans="1:22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ht="12" customHeight="1" spans="1:22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ht="12" customHeight="1" spans="1:22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ht="12" customHeight="1" spans="1:22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ht="12" customHeight="1" spans="1:22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ht="12" customHeight="1" spans="1:22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ht="12" customHeight="1" spans="1:22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ht="12" customHeight="1" spans="1:22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ht="12" customHeight="1" spans="1:22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ht="12" customHeight="1" spans="1:2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ht="12" customHeight="1" spans="1:22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ht="12" customHeight="1" spans="1:22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ht="12" customHeight="1" spans="1:22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ht="12" customHeight="1" spans="1:22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ht="12" customHeight="1" spans="1:22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ht="12" customHeight="1" spans="1:22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ht="12" customHeight="1" spans="1:22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ht="12" customHeight="1" spans="1:22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ht="12" customHeight="1" spans="1:22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ht="12" customHeight="1" spans="1:2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ht="12" customHeight="1" spans="1:22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ht="12" customHeight="1" spans="1:22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ht="12" customHeight="1" spans="1:22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ht="12" customHeight="1" spans="1:22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ht="12" customHeight="1" spans="1:22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ht="12" customHeight="1" spans="1:22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ht="12" customHeight="1" spans="1:22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ht="12" customHeight="1" spans="1:22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ht="12" customHeight="1" spans="1:22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ht="12" customHeight="1" spans="1:2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ht="12" customHeight="1" spans="1:22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ht="12" customHeight="1" spans="1:22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ht="12" customHeight="1" spans="1:22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  <row r="486" ht="12" customHeight="1" spans="1:22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</row>
    <row r="487" ht="12" customHeight="1" spans="1:22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</row>
    <row r="488" ht="12" customHeight="1" spans="1:22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</row>
    <row r="489" ht="12" customHeight="1" spans="1:22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</row>
    <row r="490" ht="12" customHeight="1" spans="1:22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</row>
    <row r="491" ht="12" customHeight="1" spans="1:22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</row>
    <row r="492" ht="12" customHeight="1" spans="1:2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</row>
    <row r="493" ht="12" customHeight="1" spans="1:22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</row>
    <row r="494" ht="12" customHeight="1" spans="1:22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</row>
    <row r="495" ht="12" customHeight="1" spans="1:22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</row>
    <row r="496" ht="12" customHeight="1" spans="1:22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</row>
    <row r="497" ht="12" customHeight="1" spans="1:22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</row>
    <row r="498" ht="12" customHeight="1" spans="1:22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</row>
    <row r="499" ht="12" customHeight="1" spans="1:22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</row>
    <row r="500" ht="12" customHeight="1" spans="1:22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</row>
    <row r="501" ht="12" customHeight="1" spans="1:22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</row>
    <row r="502" ht="12" customHeight="1" spans="1:2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</row>
    <row r="503" ht="12" customHeight="1" spans="1:22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</row>
    <row r="504" ht="12" customHeight="1" spans="1:22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</row>
    <row r="505" ht="12" customHeight="1" spans="1:22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</row>
    <row r="506" ht="12" customHeight="1" spans="1:22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</row>
    <row r="507" ht="12" customHeight="1" spans="1:22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</row>
    <row r="508" ht="12" customHeight="1" spans="1:22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</row>
    <row r="509" ht="12" customHeight="1" spans="1:22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</row>
    <row r="510" ht="12" customHeight="1" spans="1:22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</row>
    <row r="511" ht="12" customHeight="1" spans="1:22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</row>
    <row r="512" ht="12" customHeight="1" spans="1:2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</row>
    <row r="513" ht="12" customHeight="1" spans="1:22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</row>
    <row r="514" ht="12" customHeight="1" spans="1:22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</row>
    <row r="515" ht="12" customHeight="1" spans="1:22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</row>
    <row r="516" ht="12" customHeight="1" spans="1:22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</row>
    <row r="517" ht="12" customHeight="1" spans="1:22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</row>
    <row r="518" ht="12" customHeight="1" spans="1:22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</row>
    <row r="519" ht="12" customHeight="1" spans="1:22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</row>
    <row r="520" ht="12" customHeight="1" spans="1:22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</row>
    <row r="521" ht="12" customHeight="1" spans="1:22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</row>
    <row r="522" ht="12" customHeight="1" spans="1:2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</row>
    <row r="523" ht="12" customHeight="1" spans="1:22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</row>
    <row r="524" ht="12" customHeight="1" spans="1:22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</row>
    <row r="525" ht="12" customHeight="1" spans="1:22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</row>
    <row r="526" ht="12" customHeight="1" spans="1:22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</row>
    <row r="527" ht="12" customHeight="1" spans="1:22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</row>
    <row r="528" ht="12" customHeight="1" spans="1:22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</row>
    <row r="529" ht="12" customHeight="1" spans="1:22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</row>
    <row r="530" ht="12" customHeight="1" spans="1:22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</row>
    <row r="531" ht="12" customHeight="1" spans="1:22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</row>
    <row r="532" ht="12" customHeight="1" spans="1:2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</row>
    <row r="533" ht="12" customHeight="1" spans="1:2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</row>
    <row r="534" ht="12" customHeight="1" spans="1:22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</row>
    <row r="535" ht="12" customHeight="1" spans="1:22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</row>
    <row r="536" ht="12" customHeight="1" spans="1:22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</row>
    <row r="537" ht="12" customHeight="1" spans="1:22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</row>
    <row r="538" ht="12" customHeight="1" spans="1:22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</row>
    <row r="539" ht="12" customHeight="1" spans="1:22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</row>
    <row r="540" ht="12" customHeight="1" spans="1:22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</row>
    <row r="541" ht="12" customHeight="1" spans="1:22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</row>
    <row r="542" ht="12" customHeight="1" spans="1:2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</row>
    <row r="543" ht="12" customHeight="1" spans="1:22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</row>
    <row r="544" ht="12" customHeight="1" spans="1:22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</row>
    <row r="545" ht="12" customHeight="1" spans="1:22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</row>
    <row r="546" ht="12" customHeight="1" spans="1:22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</row>
    <row r="547" ht="12" customHeight="1" spans="1:22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</row>
    <row r="548" ht="12" customHeight="1" spans="1:22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</row>
    <row r="549" ht="12" customHeight="1" spans="1:22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</row>
    <row r="550" ht="12" customHeight="1" spans="1:22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</row>
    <row r="551" ht="12" customHeight="1" spans="1:22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</row>
    <row r="552" ht="12" customHeight="1" spans="1:2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</row>
    <row r="553" ht="12" customHeight="1" spans="1:22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</row>
    <row r="554" ht="12" customHeight="1" spans="1:22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</row>
    <row r="555" ht="12" customHeight="1" spans="1:22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</row>
    <row r="556" ht="12" customHeight="1" spans="1:22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</row>
    <row r="557" ht="12" customHeight="1" spans="1:22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</row>
    <row r="558" ht="12" customHeight="1" spans="1:22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</row>
    <row r="559" ht="12" customHeight="1" spans="1:22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</row>
    <row r="560" ht="12" customHeight="1" spans="1:22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</row>
    <row r="561" ht="12" customHeight="1" spans="1:22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</row>
    <row r="562" ht="12" customHeight="1" spans="1:2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</row>
    <row r="563" ht="12" customHeight="1" spans="1:22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</row>
    <row r="564" ht="12" customHeight="1" spans="1:22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</row>
    <row r="565" ht="12" customHeight="1" spans="1:22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</row>
    <row r="566" ht="12" customHeight="1" spans="1:22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</row>
    <row r="567" ht="12" customHeight="1" spans="1:22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</row>
    <row r="568" ht="12" customHeight="1" spans="1:22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</row>
    <row r="569" ht="12" customHeight="1" spans="1:2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</row>
    <row r="570" ht="12" customHeight="1" spans="1:22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</row>
    <row r="571" ht="12" customHeight="1" spans="1:22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</row>
    <row r="572" ht="12" customHeight="1" spans="1:2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</row>
    <row r="573" ht="12" customHeight="1" spans="1:22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</row>
    <row r="574" ht="12" customHeight="1" spans="1:22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</row>
    <row r="575" ht="12" customHeight="1" spans="1:22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</row>
    <row r="576" ht="12" customHeight="1" spans="1:22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</row>
    <row r="577" ht="12" customHeight="1" spans="1:22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</row>
    <row r="578" ht="12" customHeight="1" spans="1:22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</row>
    <row r="579" ht="12" customHeight="1" spans="1:22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</row>
    <row r="580" ht="12" customHeight="1" spans="1:22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</row>
    <row r="581" ht="12" customHeight="1" spans="1:22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</row>
    <row r="582" ht="12" customHeight="1" spans="1:2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</row>
    <row r="583" ht="12" customHeight="1" spans="1:22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</row>
    <row r="584" ht="12" customHeight="1" spans="1:22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</row>
    <row r="585" ht="12" customHeight="1" spans="1:22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</row>
    <row r="586" ht="12" customHeight="1" spans="1:22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</row>
    <row r="587" ht="12" customHeight="1" spans="1:22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</row>
    <row r="588" ht="12" customHeight="1" spans="1:22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</row>
    <row r="589" ht="12" customHeight="1" spans="1:22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</row>
    <row r="590" ht="12" customHeight="1" spans="1:22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</row>
    <row r="591" ht="12" customHeight="1" spans="1:22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</row>
    <row r="592" ht="12" customHeight="1" spans="1:2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</row>
    <row r="593" ht="12" customHeight="1" spans="1:22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</row>
    <row r="594" ht="12" customHeight="1" spans="1:22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</row>
    <row r="595" ht="12" customHeight="1" spans="1:22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</row>
    <row r="596" ht="12" customHeight="1" spans="1:22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</row>
    <row r="597" ht="12" customHeight="1" spans="1:22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</row>
    <row r="598" ht="12" customHeight="1" spans="1:22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</row>
    <row r="599" ht="12" customHeight="1" spans="1:22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</row>
    <row r="600" ht="12" customHeight="1" spans="1:22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</row>
    <row r="601" ht="12" customHeight="1" spans="1:22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</row>
    <row r="602" ht="12" customHeight="1" spans="1:2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</row>
    <row r="603" ht="12" customHeight="1" spans="1:22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</row>
    <row r="604" ht="12" customHeight="1" spans="1:22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</row>
    <row r="605" ht="12" customHeight="1" spans="1:22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</row>
    <row r="606" ht="12" customHeight="1" spans="1:22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</row>
    <row r="607" ht="12" customHeight="1" spans="1:22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</row>
    <row r="608" ht="12" customHeight="1" spans="1:22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</row>
    <row r="609" ht="12" customHeight="1" spans="1:22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</row>
    <row r="610" ht="12" customHeight="1" spans="1:22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</row>
    <row r="611" ht="12" customHeight="1" spans="1:22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</row>
    <row r="612" ht="12" customHeight="1" spans="1:2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</row>
    <row r="613" ht="12" customHeight="1" spans="1:22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</row>
    <row r="614" ht="12" customHeight="1" spans="1:22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</row>
    <row r="615" ht="12" customHeight="1" spans="1:22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</row>
    <row r="616" ht="12" customHeight="1" spans="1:22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</row>
    <row r="617" ht="12" customHeight="1" spans="1:22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</row>
    <row r="618" ht="12" customHeight="1" spans="1:22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</row>
    <row r="619" ht="12" customHeight="1" spans="1:22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</row>
    <row r="620" ht="12" customHeight="1" spans="1:22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</row>
    <row r="621" ht="12" customHeight="1" spans="1:22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</row>
    <row r="622" ht="12" customHeight="1" spans="1:2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</row>
    <row r="623" ht="12" customHeight="1" spans="1:22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</row>
    <row r="624" ht="12" customHeight="1" spans="1:22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</row>
    <row r="625" ht="12" customHeight="1" spans="1:22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</row>
    <row r="626" ht="12" customHeight="1" spans="1:22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</row>
    <row r="627" ht="12" customHeight="1" spans="1:22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</row>
    <row r="628" ht="12" customHeight="1" spans="1:22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</row>
    <row r="629" ht="12" customHeight="1" spans="1:22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</row>
    <row r="630" ht="12" customHeight="1" spans="1:22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</row>
    <row r="631" ht="12" customHeight="1" spans="1:22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</row>
    <row r="632" ht="12" customHeight="1" spans="1:2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</row>
    <row r="633" ht="12" customHeight="1" spans="1:22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</row>
    <row r="634" ht="12" customHeight="1" spans="1:22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</row>
    <row r="635" ht="12" customHeight="1" spans="1:22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</row>
    <row r="636" ht="12" customHeight="1" spans="1:22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</row>
    <row r="637" ht="12" customHeight="1" spans="1:22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</row>
    <row r="638" ht="12" customHeight="1" spans="1:22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</row>
    <row r="639" ht="12" customHeight="1" spans="1:22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</row>
    <row r="640" ht="12" customHeight="1" spans="1:22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</row>
    <row r="641" ht="12" customHeight="1" spans="1:22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</row>
    <row r="642" ht="12" customHeight="1" spans="1:2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</row>
    <row r="643" ht="12" customHeight="1" spans="1:22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</row>
    <row r="644" ht="12" customHeight="1" spans="1:22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</row>
    <row r="645" ht="12" customHeight="1" spans="1:22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</row>
    <row r="646" ht="12" customHeight="1" spans="1:22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</row>
    <row r="647" ht="12" customHeight="1" spans="1:22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</row>
    <row r="648" ht="12" customHeight="1" spans="1:22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</row>
    <row r="649" ht="12" customHeight="1" spans="1:22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</row>
    <row r="650" ht="12" customHeight="1" spans="1:22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</row>
    <row r="651" ht="12" customHeight="1" spans="1:22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</row>
    <row r="652" ht="12" customHeight="1" spans="1:2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</row>
    <row r="653" ht="12" customHeight="1" spans="1:22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</row>
    <row r="654" ht="12" customHeight="1" spans="1:22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</row>
    <row r="655" ht="12" customHeight="1" spans="1:22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</row>
    <row r="656" ht="12" customHeight="1" spans="1:22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</row>
    <row r="657" ht="12" customHeight="1" spans="1:22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</row>
    <row r="658" ht="12" customHeight="1" spans="1:22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</row>
    <row r="659" ht="12" customHeight="1" spans="1:22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</row>
    <row r="660" ht="12" customHeight="1" spans="1:22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</row>
    <row r="661" ht="12" customHeight="1" spans="1:22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</row>
    <row r="662" ht="12" customHeight="1" spans="1:2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</row>
    <row r="663" ht="12" customHeight="1" spans="1:22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</row>
    <row r="664" ht="12" customHeight="1" spans="1:22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</row>
    <row r="665" ht="12" customHeight="1" spans="1:22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</row>
    <row r="666" ht="12" customHeight="1" spans="1:22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</row>
    <row r="667" ht="12" customHeight="1" spans="1:22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</row>
    <row r="668" ht="12" customHeight="1" spans="1:22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</row>
    <row r="669" ht="12" customHeight="1" spans="1:22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</row>
    <row r="670" ht="12" customHeight="1" spans="1:22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</row>
    <row r="671" ht="12" customHeight="1" spans="1:22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</row>
    <row r="672" ht="12" customHeight="1" spans="1:2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</row>
    <row r="673" ht="12" customHeight="1" spans="1:22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</row>
    <row r="674" ht="12" customHeight="1" spans="1:22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</row>
    <row r="675" ht="12" customHeight="1" spans="1:22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</row>
    <row r="676" ht="12" customHeight="1" spans="1:22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</row>
    <row r="677" ht="12" customHeight="1" spans="1:22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</row>
    <row r="678" ht="12" customHeight="1" spans="1:22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</row>
    <row r="679" ht="12" customHeight="1" spans="1:22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</row>
    <row r="680" ht="12" customHeight="1" spans="1:22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</row>
    <row r="681" ht="12" customHeight="1" spans="1:22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</row>
    <row r="682" ht="12" customHeight="1" spans="1:2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</row>
    <row r="683" ht="12" customHeight="1" spans="1:22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</row>
    <row r="684" ht="12" customHeight="1" spans="1:22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</row>
    <row r="685" ht="12" customHeight="1" spans="1:22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</row>
    <row r="686" ht="12" customHeight="1" spans="1:22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</row>
    <row r="687" ht="12" customHeight="1" spans="1:22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</row>
    <row r="688" ht="12" customHeight="1" spans="1:22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</row>
    <row r="689" ht="12" customHeight="1" spans="1:22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</row>
    <row r="690" ht="12" customHeight="1" spans="1:22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</row>
    <row r="691" ht="12" customHeight="1" spans="1:22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</row>
    <row r="692" ht="12" customHeight="1" spans="1:2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</row>
    <row r="693" ht="12" customHeight="1" spans="1:22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</row>
    <row r="694" ht="12" customHeight="1" spans="1:22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</row>
    <row r="695" ht="12" customHeight="1" spans="1:22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</row>
    <row r="696" ht="12" customHeight="1" spans="1:22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</row>
    <row r="697" ht="12" customHeight="1" spans="1:22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</row>
    <row r="698" ht="12" customHeight="1" spans="1:22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</row>
    <row r="699" ht="12" customHeight="1" spans="1:22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</row>
    <row r="700" ht="12" customHeight="1" spans="1:22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</row>
    <row r="701" ht="12" customHeight="1" spans="1:22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</row>
    <row r="702" ht="12" customHeight="1" spans="1:2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</row>
    <row r="703" ht="12" customHeight="1" spans="1:22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</row>
    <row r="704" ht="12" customHeight="1" spans="1:22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</row>
    <row r="705" ht="12" customHeight="1" spans="1:22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</row>
    <row r="706" ht="12" customHeight="1" spans="1:22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</row>
    <row r="707" ht="12" customHeight="1" spans="1:22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</row>
    <row r="708" ht="12" customHeight="1" spans="1:22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</row>
    <row r="709" ht="12" customHeight="1" spans="1:22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</row>
    <row r="710" ht="12" customHeight="1" spans="1:22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</row>
    <row r="711" ht="12" customHeight="1" spans="1:22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</row>
    <row r="712" ht="12" customHeight="1" spans="1:2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</row>
    <row r="713" ht="12" customHeight="1" spans="1:22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</row>
    <row r="714" ht="12" customHeight="1" spans="1:22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</row>
    <row r="715" ht="12" customHeight="1" spans="1:22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</row>
    <row r="716" ht="12" customHeight="1" spans="1:22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</row>
    <row r="717" ht="12" customHeight="1" spans="1:22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</row>
    <row r="718" ht="12" customHeight="1" spans="1:22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</row>
    <row r="719" ht="12" customHeight="1" spans="1:22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</row>
    <row r="720" ht="12" customHeight="1" spans="1:22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</row>
    <row r="721" ht="12" customHeight="1" spans="1:22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</row>
    <row r="722" ht="12" customHeight="1" spans="1:2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</row>
    <row r="723" ht="12" customHeight="1" spans="1:22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</row>
    <row r="724" ht="12" customHeight="1" spans="1:22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</row>
    <row r="725" ht="12" customHeight="1" spans="1:22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</row>
    <row r="726" ht="12" customHeight="1" spans="1:22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</row>
    <row r="727" ht="12" customHeight="1" spans="1:22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</row>
    <row r="728" ht="12" customHeight="1" spans="1:22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</row>
    <row r="729" ht="12" customHeight="1" spans="1:22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</row>
    <row r="730" ht="12" customHeight="1" spans="1:22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</row>
    <row r="731" ht="12" customHeight="1" spans="1:22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</row>
    <row r="732" ht="12" customHeight="1" spans="1:2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</row>
    <row r="733" ht="12" customHeight="1" spans="1:22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</row>
    <row r="734" ht="12" customHeight="1" spans="1:22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</row>
    <row r="735" ht="12" customHeight="1" spans="1:22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</row>
    <row r="736" ht="12" customHeight="1" spans="1:22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</row>
    <row r="737" ht="12" customHeight="1" spans="1:22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</row>
    <row r="738" ht="12" customHeight="1" spans="1:22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</row>
    <row r="739" ht="12" customHeight="1" spans="1:22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</row>
    <row r="740" ht="12" customHeight="1" spans="1:22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</row>
    <row r="741" ht="12" customHeight="1" spans="1:22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</row>
    <row r="742" ht="12" customHeight="1" spans="1:2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</row>
    <row r="743" ht="12" customHeight="1" spans="1:22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</row>
    <row r="744" ht="12" customHeight="1" spans="1:22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</row>
    <row r="745" ht="12" customHeight="1" spans="1:22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</row>
    <row r="746" ht="12" customHeight="1" spans="1:22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</row>
    <row r="747" ht="12" customHeight="1" spans="1:22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</row>
    <row r="748" ht="12" customHeight="1" spans="1:22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</row>
    <row r="749" ht="12" customHeight="1" spans="1:22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</row>
    <row r="750" ht="12" customHeight="1" spans="1:22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</row>
    <row r="751" ht="12" customHeight="1" spans="1:22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</row>
    <row r="752" ht="12" customHeight="1" spans="1:2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</row>
    <row r="753" ht="12" customHeight="1" spans="1:22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</row>
    <row r="754" ht="12" customHeight="1" spans="1:22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</row>
    <row r="755" ht="12" customHeight="1" spans="1:22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</row>
    <row r="756" ht="12" customHeight="1" spans="1:22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</row>
    <row r="757" ht="12" customHeight="1" spans="1:22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</row>
    <row r="758" ht="12" customHeight="1" spans="1:22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</row>
    <row r="759" ht="12" customHeight="1" spans="1:22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</row>
    <row r="760" ht="12" customHeight="1" spans="1:22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</row>
    <row r="761" ht="12" customHeight="1" spans="1:22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</row>
    <row r="762" ht="12" customHeight="1" spans="1:2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</row>
    <row r="763" ht="12" customHeight="1" spans="1:22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</row>
    <row r="764" ht="12" customHeight="1" spans="1:22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</row>
    <row r="765" ht="12" customHeight="1" spans="1:22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</row>
    <row r="766" ht="12" customHeight="1" spans="1:22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</row>
    <row r="767" ht="12" customHeight="1" spans="1:22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</row>
    <row r="768" ht="12" customHeight="1" spans="1:22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</row>
    <row r="769" ht="12" customHeight="1" spans="1:22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</row>
    <row r="770" ht="12" customHeight="1" spans="1:22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</row>
    <row r="771" ht="12" customHeight="1" spans="1:22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</row>
    <row r="772" ht="12" customHeight="1" spans="1:2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</row>
    <row r="773" ht="12" customHeight="1" spans="1:22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</row>
    <row r="774" ht="12" customHeight="1" spans="1:22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</row>
    <row r="775" ht="12" customHeight="1" spans="1:22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</row>
    <row r="776" ht="12" customHeight="1" spans="1:22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</row>
    <row r="777" ht="12" customHeight="1" spans="1:22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</row>
    <row r="778" ht="12" customHeight="1" spans="1:22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</row>
    <row r="779" ht="12" customHeight="1" spans="1:22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</row>
    <row r="780" ht="12" customHeight="1" spans="1:22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</row>
    <row r="781" ht="12" customHeight="1" spans="1:22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</row>
    <row r="782" ht="12" customHeight="1" spans="1:2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</row>
    <row r="783" ht="12" customHeight="1" spans="1:22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</row>
    <row r="784" ht="12" customHeight="1" spans="1:22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</row>
    <row r="785" ht="12" customHeight="1" spans="1:22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</row>
    <row r="786" ht="12" customHeight="1" spans="1:22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</row>
    <row r="787" ht="12" customHeight="1" spans="1:22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</row>
    <row r="788" ht="12" customHeight="1" spans="1:22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</row>
    <row r="789" ht="12" customHeight="1" spans="1:22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</row>
    <row r="790" ht="12" customHeight="1" spans="1:22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</row>
    <row r="791" ht="12" customHeight="1" spans="1:22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</row>
    <row r="792" ht="12" customHeight="1" spans="1:2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</row>
    <row r="793" ht="12" customHeight="1" spans="1:22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</row>
    <row r="794" ht="12" customHeight="1" spans="1:22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</row>
    <row r="795" ht="12" customHeight="1" spans="1:22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</row>
    <row r="796" ht="12" customHeight="1" spans="1:22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</row>
    <row r="797" ht="12" customHeight="1" spans="1:22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</row>
    <row r="798" ht="12" customHeight="1" spans="1:22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</row>
    <row r="799" ht="12" customHeight="1" spans="1:22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</row>
    <row r="800" ht="12" customHeight="1" spans="1:22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</row>
    <row r="801" ht="12" customHeight="1" spans="1:22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</row>
    <row r="802" ht="12" customHeight="1" spans="1:2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</row>
    <row r="803" ht="12" customHeight="1" spans="1:22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</row>
    <row r="804" ht="12" customHeight="1" spans="1:22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</row>
    <row r="805" ht="12" customHeight="1" spans="1:22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</row>
    <row r="806" ht="12" customHeight="1" spans="1:22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</row>
    <row r="807" ht="12" customHeight="1" spans="1:22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</row>
    <row r="808" ht="12" customHeight="1" spans="1:22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</row>
    <row r="809" ht="12" customHeight="1" spans="1:22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</row>
    <row r="810" ht="12" customHeight="1" spans="1:22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</row>
    <row r="811" ht="12" customHeight="1" spans="1:22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</row>
    <row r="812" ht="12" customHeight="1" spans="1:2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</row>
    <row r="813" ht="12" customHeight="1" spans="1:22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</row>
    <row r="814" ht="12" customHeight="1" spans="1:22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</row>
    <row r="815" ht="12" customHeight="1" spans="1:22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</row>
    <row r="816" ht="12" customHeight="1" spans="1:22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</row>
    <row r="817" ht="12" customHeight="1" spans="1:22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</row>
    <row r="818" ht="12" customHeight="1" spans="1:22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</row>
    <row r="819" ht="12" customHeight="1" spans="1:22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</row>
    <row r="820" ht="12" customHeight="1" spans="1:22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</row>
    <row r="821" ht="12" customHeight="1" spans="1:22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</row>
    <row r="822" ht="12" customHeight="1" spans="1:2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</row>
    <row r="823" ht="12" customHeight="1" spans="1:22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</row>
    <row r="824" ht="12" customHeight="1" spans="1:22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</row>
    <row r="825" ht="12" customHeight="1" spans="1:22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</row>
    <row r="826" ht="12" customHeight="1" spans="1:22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</row>
    <row r="827" ht="12" customHeight="1" spans="1:22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</row>
    <row r="828" ht="12" customHeight="1" spans="1:22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</row>
    <row r="829" ht="12" customHeight="1" spans="1:22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</row>
    <row r="830" ht="12" customHeight="1" spans="1:22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</row>
    <row r="831" ht="12" customHeight="1" spans="1:22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</row>
    <row r="832" ht="12" customHeight="1" spans="1:2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</row>
    <row r="833" ht="12" customHeight="1" spans="1:22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</row>
    <row r="834" ht="12" customHeight="1" spans="1:22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</row>
    <row r="835" ht="12" customHeight="1" spans="1:22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</row>
    <row r="836" ht="12" customHeight="1" spans="1:22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</row>
    <row r="837" ht="12" customHeight="1" spans="1:22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</row>
    <row r="838" ht="12" customHeight="1" spans="1:22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</row>
    <row r="839" ht="12" customHeight="1" spans="1:22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</row>
    <row r="840" ht="12" customHeight="1" spans="1:22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</row>
    <row r="841" ht="12" customHeight="1" spans="1:22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</row>
    <row r="842" ht="12" customHeight="1" spans="1:2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</row>
    <row r="843" ht="12" customHeight="1" spans="1:22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</row>
    <row r="844" ht="12" customHeight="1" spans="1:22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</row>
    <row r="845" ht="12" customHeight="1" spans="1:22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</row>
    <row r="846" ht="12" customHeight="1" spans="1:22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</row>
    <row r="847" ht="12" customHeight="1" spans="1:22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</row>
    <row r="848" ht="12" customHeight="1" spans="1:22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</row>
    <row r="849" ht="12" customHeight="1" spans="1:22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</row>
    <row r="850" ht="12" customHeight="1" spans="1:22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</row>
    <row r="851" ht="12" customHeight="1" spans="1:22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</row>
    <row r="852" ht="12" customHeight="1" spans="1:2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</row>
    <row r="853" ht="12" customHeight="1" spans="1:22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</row>
    <row r="854" ht="12" customHeight="1" spans="1:22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</row>
    <row r="855" ht="12" customHeight="1" spans="1:22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</row>
    <row r="856" ht="12" customHeight="1" spans="1:22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</row>
    <row r="857" ht="12" customHeight="1" spans="1:22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</row>
    <row r="858" ht="12" customHeight="1" spans="1:22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</row>
    <row r="859" ht="12" customHeight="1" spans="1:22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</row>
    <row r="860" ht="12" customHeight="1" spans="1:22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</row>
    <row r="861" ht="12" customHeight="1" spans="1:22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</row>
    <row r="862" ht="12" customHeight="1" spans="1:2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</row>
    <row r="863" ht="12" customHeight="1" spans="1:22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</row>
    <row r="864" ht="12" customHeight="1" spans="1:22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</row>
    <row r="865" ht="12" customHeight="1" spans="1:22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</row>
    <row r="866" ht="12" customHeight="1" spans="1:22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</row>
    <row r="867" ht="12" customHeight="1" spans="1:22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</row>
    <row r="868" ht="12" customHeight="1" spans="1:22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</row>
    <row r="869" ht="12" customHeight="1" spans="1:22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</row>
    <row r="870" ht="12" customHeight="1" spans="1:22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</row>
    <row r="871" ht="12" customHeight="1" spans="1:22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</row>
    <row r="872" ht="12" customHeight="1" spans="1:2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</row>
    <row r="873" ht="12" customHeight="1" spans="1:22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</row>
    <row r="874" ht="12" customHeight="1" spans="1:22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</row>
    <row r="875" ht="12" customHeight="1" spans="1:22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</row>
    <row r="876" ht="12" customHeight="1" spans="1:22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</row>
    <row r="877" ht="12" customHeight="1" spans="1:22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</row>
    <row r="878" ht="12" customHeight="1" spans="1:22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</row>
    <row r="879" ht="12" customHeight="1" spans="1:22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</row>
    <row r="880" ht="12" customHeight="1" spans="1:22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</row>
    <row r="881" ht="12" customHeight="1" spans="1:22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</row>
    <row r="882" ht="12" customHeight="1" spans="1:2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</row>
    <row r="883" ht="12" customHeight="1" spans="1:22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</row>
    <row r="884" ht="12" customHeight="1" spans="1:22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</row>
    <row r="885" ht="12" customHeight="1" spans="1:22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</row>
    <row r="886" ht="12" customHeight="1" spans="1:22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</row>
    <row r="887" ht="12" customHeight="1" spans="1:22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</row>
    <row r="888" ht="12" customHeight="1" spans="1:22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</row>
    <row r="889" ht="12" customHeight="1" spans="1:22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</row>
    <row r="890" ht="12" customHeight="1" spans="1:22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</row>
    <row r="891" ht="12" customHeight="1" spans="1:22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</row>
    <row r="892" ht="12" customHeight="1" spans="1:2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</row>
    <row r="893" ht="12" customHeight="1" spans="1:22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</row>
    <row r="894" ht="12" customHeight="1" spans="1:22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</row>
    <row r="895" ht="12" customHeight="1" spans="1:22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</row>
    <row r="896" ht="12" customHeight="1" spans="1:22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</row>
    <row r="897" ht="12" customHeight="1" spans="1:22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</row>
    <row r="898" ht="12" customHeight="1" spans="1:22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</row>
    <row r="899" ht="12" customHeight="1" spans="1:22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</row>
    <row r="900" ht="12" customHeight="1" spans="1:22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</row>
    <row r="901" ht="12" customHeight="1" spans="1:22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</row>
    <row r="902" ht="12" customHeight="1" spans="1:2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</row>
    <row r="903" ht="12" customHeight="1" spans="1:22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</row>
    <row r="904" ht="12" customHeight="1" spans="1:22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</row>
    <row r="905" ht="12" customHeight="1" spans="1:22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</row>
    <row r="906" ht="12" customHeight="1" spans="1:22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</row>
    <row r="907" ht="12" customHeight="1" spans="1:22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</row>
    <row r="908" ht="12" customHeight="1" spans="1:22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</row>
    <row r="909" ht="12" customHeight="1" spans="1:22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</row>
    <row r="910" ht="12" customHeight="1" spans="1:22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</row>
    <row r="911" ht="12" customHeight="1" spans="1:22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</row>
    <row r="912" ht="12" customHeight="1" spans="1:2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</row>
    <row r="913" ht="12" customHeight="1" spans="1:22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</row>
    <row r="914" ht="12" customHeight="1" spans="1:22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</row>
    <row r="915" ht="12" customHeight="1" spans="1:22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</row>
    <row r="916" ht="12" customHeight="1" spans="1:22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</row>
    <row r="917" ht="12" customHeight="1" spans="1:22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</row>
    <row r="918" ht="12" customHeight="1" spans="1:22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</row>
    <row r="919" ht="12" customHeight="1" spans="1:22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</row>
    <row r="920" ht="12" customHeight="1" spans="1:22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</row>
    <row r="921" ht="12" customHeight="1" spans="1:22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</row>
    <row r="922" ht="12" customHeight="1" spans="1:2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</row>
    <row r="923" ht="12" customHeight="1" spans="1:22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</row>
    <row r="924" ht="12" customHeight="1" spans="1:22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</row>
    <row r="925" ht="12" customHeight="1" spans="1:22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</row>
    <row r="926" ht="12" customHeight="1" spans="1:22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</row>
    <row r="927" ht="12" customHeight="1" spans="1:22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</row>
    <row r="928" ht="12" customHeight="1" spans="1:22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</row>
    <row r="929" ht="12" customHeight="1" spans="1:22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</row>
    <row r="930" ht="12" customHeight="1" spans="1:22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</row>
    <row r="931" ht="12" customHeight="1" spans="1:22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</row>
    <row r="932" ht="12" customHeight="1" spans="1:2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</row>
    <row r="933" ht="12" customHeight="1" spans="1:22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</row>
    <row r="934" ht="12" customHeight="1" spans="1:22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</row>
    <row r="935" ht="12" customHeight="1" spans="1:22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</row>
    <row r="936" ht="12" customHeight="1" spans="1:22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</row>
    <row r="937" ht="12" customHeight="1" spans="1:22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</row>
    <row r="938" ht="12" customHeight="1" spans="1:22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</row>
    <row r="939" ht="12" customHeight="1" spans="1:22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</row>
    <row r="940" ht="12" customHeight="1" spans="1:22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</row>
    <row r="941" ht="12" customHeight="1" spans="1:22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</row>
    <row r="942" ht="12" customHeight="1" spans="1:2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</row>
    <row r="943" ht="12" customHeight="1" spans="1:22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</row>
    <row r="944" ht="12" customHeight="1" spans="1:22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</row>
    <row r="945" ht="12" customHeight="1" spans="1:22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</row>
    <row r="946" ht="12" customHeight="1" spans="1:22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</row>
    <row r="947" ht="12" customHeight="1" spans="1:22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</row>
    <row r="948" ht="12" customHeight="1" spans="1:22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</row>
    <row r="949" ht="12" customHeight="1" spans="1:22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</row>
    <row r="950" ht="12" customHeight="1" spans="1:22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</row>
    <row r="951" ht="12" customHeight="1" spans="1:22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</row>
    <row r="952" ht="12" customHeight="1" spans="1:22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</row>
    <row r="953" ht="12" customHeight="1" spans="1:22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</row>
    <row r="954" ht="12" customHeight="1" spans="1:22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</row>
    <row r="955" ht="12" customHeight="1" spans="1:22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</row>
    <row r="956" ht="12" customHeight="1" spans="1:22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</row>
    <row r="957" ht="12" customHeight="1" spans="1:22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</row>
    <row r="958" ht="12" customHeight="1" spans="1:22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</row>
    <row r="959" ht="12" customHeight="1" spans="1:22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</row>
    <row r="960" ht="12" customHeight="1" spans="1:22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</row>
    <row r="961" ht="12" customHeight="1" spans="1:22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</row>
    <row r="962" ht="12" customHeight="1" spans="1:22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</row>
    <row r="963" ht="12" customHeight="1" spans="1:22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</row>
    <row r="964" ht="12" customHeight="1" spans="1:22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</row>
    <row r="965" ht="12" customHeight="1" spans="1:22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</row>
    <row r="966" ht="12" customHeight="1" spans="1:22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</row>
    <row r="967" ht="12" customHeight="1" spans="1:22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</row>
    <row r="968" ht="12" customHeight="1" spans="1:22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</row>
    <row r="969" ht="12" customHeight="1" spans="1:22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</row>
    <row r="970" ht="12" customHeight="1" spans="1:22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</row>
    <row r="971" ht="12" customHeight="1" spans="1:22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</row>
    <row r="972" ht="12" customHeight="1" spans="1:22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</row>
    <row r="973" ht="12" customHeight="1" spans="1:22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</row>
    <row r="974" ht="12" customHeight="1" spans="1:22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</row>
    <row r="975" ht="12" customHeight="1" spans="1:22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</row>
    <row r="976" ht="12" customHeight="1" spans="1:22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</row>
    <row r="977" ht="12" customHeight="1" spans="1:22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</row>
    <row r="978" ht="12" customHeight="1" spans="1:22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</row>
    <row r="979" ht="12" customHeight="1" spans="1:22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</row>
    <row r="980" ht="12" customHeight="1" spans="1:22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</row>
    <row r="981" ht="12" customHeight="1" spans="1:22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</row>
    <row r="982" ht="12" customHeight="1" spans="1:22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</row>
    <row r="983" ht="12" customHeight="1" spans="1:22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</row>
    <row r="984" ht="12" customHeight="1" spans="1:22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</row>
    <row r="985" ht="12" customHeight="1" spans="1:22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</row>
    <row r="986" ht="12" customHeight="1" spans="1:22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</row>
    <row r="987" ht="12" customHeight="1" spans="1:22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</row>
    <row r="988" ht="12" customHeight="1" spans="1:22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</row>
    <row r="989" ht="12" customHeight="1" spans="1:22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</row>
    <row r="990" ht="12" customHeight="1" spans="1:22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</row>
    <row r="991" ht="12" customHeight="1" spans="1:22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</row>
    <row r="992" ht="12" customHeight="1" spans="1:22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</row>
    <row r="993" ht="12" customHeight="1" spans="1:22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</row>
    <row r="994" ht="12" customHeight="1" spans="1:22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</row>
    <row r="995" ht="12" customHeight="1" spans="1:22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</row>
    <row r="996" ht="12" customHeight="1" spans="1:22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</row>
    <row r="997" ht="12" customHeight="1" spans="1:22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</row>
    <row r="998" ht="12" customHeight="1" spans="1:22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</row>
    <row r="999" ht="12" customHeight="1" spans="1:22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</row>
    <row r="1000" ht="12" customHeight="1" spans="1:22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</row>
    <row r="1001" ht="12" customHeight="1" spans="1:22">
      <c r="A1001" s="34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</row>
    <row r="1002" ht="12" customHeight="1" spans="1:22">
      <c r="A1002" s="34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</row>
    <row r="1003" ht="12" customHeight="1" spans="1:22">
      <c r="A1003" s="34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</row>
    <row r="1004" ht="12" customHeight="1" spans="1:22">
      <c r="A1004" s="34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</row>
    <row r="1005" ht="12" customHeight="1" spans="1:22">
      <c r="A1005" s="34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</row>
    <row r="1006" ht="12" customHeight="1" spans="1:22">
      <c r="A1006" s="34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</row>
    <row r="1007" ht="12" customHeight="1" spans="1:22">
      <c r="A1007" s="34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</row>
    <row r="1008" ht="12" customHeight="1" spans="1:22">
      <c r="A1008" s="34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</row>
    <row r="1009" ht="12" customHeight="1" spans="1:22">
      <c r="A1009" s="34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</row>
    <row r="1010" ht="12" customHeight="1" spans="1:22">
      <c r="A1010" s="34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</row>
    <row r="1011" ht="12" customHeight="1" spans="1:22">
      <c r="A1011" s="34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</row>
    <row r="1012" ht="12" customHeight="1" spans="1:22">
      <c r="A1012" s="34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</row>
    <row r="1013" ht="12" customHeight="1" spans="1:22">
      <c r="A1013" s="34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</row>
    <row r="1014" ht="12" customHeight="1" spans="1:22">
      <c r="A1014" s="34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</row>
    <row r="1015" ht="12" customHeight="1" spans="1:22">
      <c r="A1015" s="34"/>
      <c r="B1015" s="34"/>
      <c r="C1015" s="34"/>
      <c r="D1015" s="34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  <c r="V1015" s="34"/>
    </row>
  </sheetData>
  <mergeCells count="62">
    <mergeCell ref="A2:J2"/>
    <mergeCell ref="A3:J3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32:I132"/>
    <mergeCell ref="A134:I134"/>
    <mergeCell ref="C179:D179"/>
    <mergeCell ref="G179:I179"/>
    <mergeCell ref="C180:D180"/>
    <mergeCell ref="A9:A11"/>
    <mergeCell ref="B112:B113"/>
    <mergeCell ref="B114:B115"/>
    <mergeCell ref="B116:B117"/>
    <mergeCell ref="C112:C113"/>
    <mergeCell ref="C114:C115"/>
    <mergeCell ref="C116:C117"/>
    <mergeCell ref="D112:D113"/>
    <mergeCell ref="D114:D115"/>
    <mergeCell ref="D116:D117"/>
    <mergeCell ref="E112:E113"/>
    <mergeCell ref="E114:E115"/>
    <mergeCell ref="E116:E117"/>
    <mergeCell ref="F112:F113"/>
    <mergeCell ref="F114:F115"/>
    <mergeCell ref="F116:F117"/>
    <mergeCell ref="G112:G113"/>
    <mergeCell ref="G114:G115"/>
    <mergeCell ref="G116:G117"/>
    <mergeCell ref="H112:H113"/>
    <mergeCell ref="H114:H115"/>
    <mergeCell ref="H116:H117"/>
    <mergeCell ref="I112:I113"/>
    <mergeCell ref="I114:I115"/>
    <mergeCell ref="I116:I117"/>
    <mergeCell ref="J112:J113"/>
    <mergeCell ref="J114:J115"/>
    <mergeCell ref="J116:J117"/>
    <mergeCell ref="K112:K113"/>
    <mergeCell ref="L112:L113"/>
    <mergeCell ref="L114:L115"/>
    <mergeCell ref="L116:L117"/>
    <mergeCell ref="M112:M113"/>
    <mergeCell ref="M114:M115"/>
    <mergeCell ref="M116:M117"/>
    <mergeCell ref="N112:N113"/>
    <mergeCell ref="N114:N115"/>
    <mergeCell ref="N116:N117"/>
    <mergeCell ref="O112:O113"/>
    <mergeCell ref="O114:O115"/>
    <mergeCell ref="O116:O117"/>
    <mergeCell ref="S135:S136"/>
    <mergeCell ref="T135:T136"/>
    <mergeCell ref="U135:U136"/>
    <mergeCell ref="V135:V136"/>
    <mergeCell ref="B9:J10"/>
  </mergeCells>
  <pageMargins left="0.354166666666667" right="0.236111111111111" top="0.393055555555556" bottom="0.275" header="0" footer="0"/>
  <pageSetup paperSize="5" scale="65" orientation="portrait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0"/>
  <sheetViews>
    <sheetView workbookViewId="0">
      <selection activeCell="A25" sqref="A25"/>
    </sheetView>
  </sheetViews>
  <sheetFormatPr defaultColWidth="12.6666666666667" defaultRowHeight="15" customHeight="1" outlineLevelCol="1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1:2">
      <c r="A21">
        <v>1</v>
      </c>
      <c r="B21" s="34" t="s">
        <v>114</v>
      </c>
    </row>
    <row r="22" ht="12" customHeight="1" spans="1:2">
      <c r="A22">
        <v>2</v>
      </c>
      <c r="B22" s="34" t="s">
        <v>115</v>
      </c>
    </row>
    <row r="23" ht="12" customHeight="1" spans="1:2">
      <c r="A23">
        <v>3</v>
      </c>
      <c r="B23" s="34" t="s">
        <v>116</v>
      </c>
    </row>
    <row r="24" ht="12" customHeight="1" spans="1:2">
      <c r="A24">
        <v>4</v>
      </c>
      <c r="B24" s="34" t="s">
        <v>117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K24" sqref="K24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118</v>
      </c>
    </row>
    <row r="22" ht="12" customHeight="1" spans="2:3">
      <c r="B22">
        <v>2</v>
      </c>
      <c r="C22" s="34" t="s">
        <v>119</v>
      </c>
    </row>
    <row r="23" ht="12" customHeight="1" spans="2:3">
      <c r="B23">
        <v>3</v>
      </c>
      <c r="C23" s="34" t="s">
        <v>120</v>
      </c>
    </row>
    <row r="24" ht="12" customHeight="1" spans="2:3">
      <c r="B24">
        <v>4</v>
      </c>
      <c r="C24" s="34" t="s">
        <v>121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B25" sqref="B25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122</v>
      </c>
    </row>
    <row r="22" ht="12" customHeight="1" spans="2:3">
      <c r="B22">
        <v>2</v>
      </c>
      <c r="C22" s="34" t="s">
        <v>123</v>
      </c>
    </row>
    <row r="23" ht="12" customHeight="1" spans="2:3">
      <c r="B23">
        <v>3</v>
      </c>
      <c r="C23" s="34" t="s">
        <v>124</v>
      </c>
    </row>
    <row r="24" ht="12" customHeight="1" spans="2:3">
      <c r="B24">
        <v>4</v>
      </c>
      <c r="C24" s="34" t="s">
        <v>125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B25" sqref="B25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126</v>
      </c>
    </row>
    <row r="22" ht="12" customHeight="1" spans="2:3">
      <c r="B22">
        <v>2</v>
      </c>
      <c r="C22" s="34" t="s">
        <v>127</v>
      </c>
    </row>
    <row r="23" ht="12" customHeight="1" spans="2:3">
      <c r="B23">
        <v>3</v>
      </c>
      <c r="C23" s="34" t="s">
        <v>128</v>
      </c>
    </row>
    <row r="24" ht="12" customHeight="1" spans="2:3">
      <c r="B24">
        <v>4</v>
      </c>
      <c r="C24" s="34" t="s">
        <v>129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K20" sqref="K20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130</v>
      </c>
    </row>
    <row r="22" ht="12" customHeight="1" spans="2:3">
      <c r="B22">
        <v>2</v>
      </c>
      <c r="C22" s="34" t="s">
        <v>131</v>
      </c>
    </row>
    <row r="23" ht="12" customHeight="1" spans="2:3">
      <c r="B23">
        <v>3</v>
      </c>
      <c r="C23" s="34" t="s">
        <v>116</v>
      </c>
    </row>
    <row r="24" ht="12" customHeight="1" spans="2:3">
      <c r="B24">
        <v>4</v>
      </c>
      <c r="C24" s="34" t="s">
        <v>117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L19" sqref="L19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132</v>
      </c>
    </row>
    <row r="22" ht="12" customHeight="1" spans="2:3">
      <c r="B22">
        <v>2</v>
      </c>
      <c r="C22" s="34" t="s">
        <v>133</v>
      </c>
    </row>
    <row r="23" ht="12" customHeight="1" spans="2:3">
      <c r="B23">
        <v>3</v>
      </c>
      <c r="C23" s="34" t="s">
        <v>134</v>
      </c>
    </row>
    <row r="24" ht="12" customHeight="1" spans="2:3">
      <c r="B24">
        <v>4</v>
      </c>
      <c r="C24" s="34" t="s">
        <v>135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00"/>
  <sheetViews>
    <sheetView workbookViewId="0">
      <selection activeCell="B25" sqref="B25"/>
    </sheetView>
  </sheetViews>
  <sheetFormatPr defaultColWidth="12.6666666666667" defaultRowHeight="15" customHeight="1" outlineLevelCol="2"/>
  <cols>
    <col min="1" max="26" width="8.66666666666667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 spans="2:3">
      <c r="B21">
        <v>1</v>
      </c>
      <c r="C21" s="34" t="s">
        <v>136</v>
      </c>
    </row>
    <row r="22" ht="12" customHeight="1" spans="2:3">
      <c r="B22">
        <v>2</v>
      </c>
      <c r="C22" s="34" t="s">
        <v>137</v>
      </c>
    </row>
    <row r="23" ht="12" customHeight="1" spans="2:3">
      <c r="B23">
        <v>3</v>
      </c>
      <c r="C23" s="34" t="s">
        <v>138</v>
      </c>
    </row>
    <row r="24" ht="12" customHeight="1" spans="2:3">
      <c r="B24">
        <v>4</v>
      </c>
      <c r="C24" s="34" t="s">
        <v>139</v>
      </c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Sampling</vt:lpstr>
      <vt:lpstr>Kuesioner</vt:lpstr>
      <vt:lpstr>U1</vt:lpstr>
      <vt:lpstr>U2</vt:lpstr>
      <vt:lpstr>U3</vt:lpstr>
      <vt:lpstr>U4</vt:lpstr>
      <vt:lpstr>U5</vt:lpstr>
      <vt:lpstr>U6</vt:lpstr>
      <vt:lpstr>U7</vt:lpstr>
      <vt:lpstr>U8</vt:lpstr>
      <vt:lpstr>U9</vt:lpstr>
      <vt:lpstr>TABULASI SKM</vt:lpstr>
      <vt:lpstr>Lembar13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</dc:creator>
  <cp:lastModifiedBy>TI-45-04_DickyAgustinusMuliaMa</cp:lastModifiedBy>
  <dcterms:created xsi:type="dcterms:W3CDTF">2004-04-10T00:10:00Z</dcterms:created>
  <dcterms:modified xsi:type="dcterms:W3CDTF">2024-06-01T04:49:58Z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1057-12.2.0.16909</vt:lpwstr>
  </property>
  <property fmtid="{D5CDD505-2E9C-101B-9397-08002B2CF9AE}" pid="3" name="ICV">
    <vt:lpwstr>F0ECD9F28CBC46EB90CA4295C72E7C19</vt:lpwstr>
  </property>
</Properties>
</file>